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3.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24.xml" ContentType="application/vnd.openxmlformats-officedocument.spreadsheetml.worksheet+xml"/>
  <Override PartName="/xl/styles.xml" ContentType="application/vnd.openxmlformats-officedocument.spreadsheetml.styles+xml"/>
  <Override PartName="/xl/worksheets/sheet28.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worksheets/sheet36.xml" ContentType="application/vnd.openxmlformats-officedocument.spreadsheetml.worksheet+xml"/>
  <Override PartName="/xl/worksheets/sheet29.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20.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25.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5.xml" ContentType="application/vnd.openxmlformats-officedocument.spreadsheetml.worksheet+xml"/>
  <Override PartName="/xl/worksheets/sheet32.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30.xml" ContentType="application/vnd.openxmlformats-officedocument.spreadsheetml.worksheet+xml"/>
  <Override PartName="/xl/worksheets/sheet5.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0.xml" ContentType="application/vnd.openxmlformats-officedocument.spreadsheetml.worksheet+xml"/>
  <Override PartName="/xl/worksheets/sheet22.xml" ContentType="application/vnd.openxmlformats-officedocument.spreadsheetml.worksheet+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34"/>
  </bookViews>
  <sheets>
    <sheet name="目录" sheetId="1" state="visible" r:id="rId2"/>
    <sheet name="1.全市一般公共预算收入决算表" sheetId="2" state="visible" r:id="rId3"/>
    <sheet name="2.全市一般公共预算支出决算表" sheetId="3" state="visible" r:id="rId4"/>
    <sheet name="3.市本级一般公共预算收入决算表" sheetId="4" state="visible" r:id="rId5"/>
    <sheet name="4.市本级一般公共预算支出决算表" sheetId="5" state="visible" r:id="rId6"/>
    <sheet name="5.市本级一般公共预算基本支出经济分类决算数" sheetId="6" state="visible" r:id="rId7"/>
    <sheet name="6.市对区税收返还决算表" sheetId="7" state="visible" r:id="rId8"/>
    <sheet name="7.一般性转移支付决算表" sheetId="8" state="visible" r:id="rId9"/>
    <sheet name="8.一般公共预算专项转移支付分地区、分项目决算表" sheetId="9" state="visible" r:id="rId10"/>
    <sheet name="9.全市一般债务限额和余额情况表" sheetId="10" state="visible" r:id="rId11"/>
    <sheet name="10.全市政府性基金收入决算表" sheetId="11" state="visible" r:id="rId12"/>
    <sheet name="11.全市政府性基金支出决算表" sheetId="12" state="visible" r:id="rId13"/>
    <sheet name="12.市本级政府性基金收入决算表" sheetId="13" state="visible" r:id="rId14"/>
    <sheet name="13.市本级政府性基金支出决算表" sheetId="14" state="visible" r:id="rId15"/>
    <sheet name="14.政府性基金专项转移支付分地区、分项目决算表 " sheetId="15" state="visible" r:id="rId16"/>
    <sheet name="15.全市专项债务限额和余额情况表" sheetId="16" state="visible" r:id="rId17"/>
    <sheet name="16.全市国有资本经营收入决算表" sheetId="17" state="visible" r:id="rId18"/>
    <sheet name="17.全市国有资本经营支出决算表" sheetId="18" state="visible" r:id="rId19"/>
    <sheet name="18.市本级国有资本经营收入决算表" sheetId="19" state="visible" r:id="rId20"/>
    <sheet name="19.市本级国有资本经营支出决算表" sheetId="20" state="visible" r:id="rId21"/>
    <sheet name="20.国有资本经营预算专项转移支付分地区、分项目决算表" sheetId="21" state="visible" r:id="rId22"/>
    <sheet name="21.全市社会保险基金收入决算表" sheetId="22" state="visible" r:id="rId23"/>
    <sheet name="22.全市社会保险基金支出决算表" sheetId="23" state="visible" r:id="rId24"/>
    <sheet name="23.市本级社会保险基金收入决算表" sheetId="24" state="visible" r:id="rId25"/>
    <sheet name="24.市本级社会保险基金支出决算表" sheetId="25" state="visible" r:id="rId26"/>
    <sheet name="25.市本级城乡居民基本养老保险基金收支决算表" sheetId="26" state="visible" r:id="rId27"/>
    <sheet name="26.市本级机关事业单位基本养老保险基金收支决算表" sheetId="27" state="visible" r:id="rId28"/>
    <sheet name="27.市本级职工基本医疗保险(含生育保险)基金收支决算表" sheetId="28" state="visible" r:id="rId29"/>
    <sheet name="28.市本级城乡居民基本医疗保险基金收支决算表" sheetId="29" state="visible" r:id="rId30"/>
    <sheet name="29.市本级工伤保险基金收支决算表" sheetId="30" state="visible" r:id="rId31"/>
    <sheet name="30.市本级失业保险基金收支决算表 " sheetId="31" state="visible" r:id="rId32"/>
    <sheet name="31.地方政府债券转贷情况表" sheetId="32" state="visible" r:id="rId33"/>
    <sheet name="32.全市地方政府、还本付息决算表" sheetId="33" state="visible" r:id="rId34"/>
    <sheet name="33.市本级三公经费支出情况表" sheetId="34" state="visible" r:id="rId35"/>
    <sheet name="34.全市一般债券安排使用表" sheetId="35" state="visible" r:id="rId36"/>
    <sheet name="35.全市专项债券安排使用表" sheetId="36" state="visible" r:id="rId37"/>
  </sheets>
  <externalReferences>
    <externalReference r:id="rId1"/>
  </externalReferences>
  <definedNames>
    <definedName name="Print_Area" localSheetId="1">1.全市一般公共预算收入决算表!$A$1:$B$29</definedName>
    <definedName name="Print_Area" localSheetId="2">2.全市一般公共预算支出决算表!$A$1:$B$29</definedName>
    <definedName name="Print_Area" localSheetId="3">3.市本级一般公共预算收入决算表!$A$1:$B$29</definedName>
    <definedName name="Print_Area" localSheetId="4">4.市本级一般公共预算支出决算表!$A$1:$B$1319</definedName>
    <definedName name="_xlnm._FilterDatabase" localSheetId="4" hidden="1">4.市本级一般公共预算支出决算表!$A$3:$B$1319</definedName>
    <definedName name="Print_Area" localSheetId="5">5.市本级一般公共预算基本支出经济分类决算数!$A$1:$B$72</definedName>
    <definedName name="_xlnm._FilterDatabase" localSheetId="5" hidden="1">5.市本级一般公共预算基本支出经济分类决算数!$A$3:$B$72</definedName>
    <definedName name="Print_Area" localSheetId="6">6.市对区税收返还决算表!$A$1:$B$11</definedName>
    <definedName name="Print_Area" localSheetId="7">7.一般性转移支付决算表!$A$1:$B$5</definedName>
    <definedName name="Print_Area" localSheetId="8">8.一般公共预算专项转移支付分地区、分项目决算表!$A$1:$B$5</definedName>
    <definedName name="Print_Area" localSheetId="9">9.全市一般债务限额和余额情况表!$A$1:$C$12</definedName>
    <definedName name="Print_Area" localSheetId="10">10.全市政府性基金收入决算表!$A$1:$B$34</definedName>
    <definedName name="_xlnm._FilterDatabase" localSheetId="10" hidden="1">10.全市政府性基金收入决算表!$A$3:$B$74</definedName>
    <definedName name="Print_Area" localSheetId="11">11.全市政府性基金支出决算表!$A$1:$B$53</definedName>
    <definedName name="_xlnm._FilterDatabase" localSheetId="11" hidden="1">11.全市政府性基金支出决算表!$A$3:$B$268</definedName>
    <definedName name="Print_Area" localSheetId="12">12.市本级政府性基金收入决算表!$A$1:$B$34</definedName>
    <definedName name="_xlnm._FilterDatabase" localSheetId="12" hidden="1">12.市本级政府性基金收入决算表!$A$3:$B$73</definedName>
    <definedName name="Print_Area" localSheetId="13">13.市本级政府性基金支出决算表!$A$1:$B$53</definedName>
    <definedName name="_xlnm._FilterDatabase" localSheetId="13" hidden="1">13.市本级政府性基金支出决算表!$A$3:$B$268</definedName>
    <definedName name="Print_Area" localSheetId="14">'14.政府性基金专项转移支付分地区、分项目决算表 '!$A$1:$B$5</definedName>
    <definedName name="Print_Area" localSheetId="15">15.全市专项债务限额和余额情况表!$A$1:$C$12</definedName>
    <definedName name="Print_Area" localSheetId="16">16.全市国有资本经营收入决算表!$A$1:$B$10</definedName>
    <definedName name="Print_Area" localSheetId="17">17.全市国有资本经营支出决算表!$A$1:$B$8</definedName>
    <definedName name="Print_Area" localSheetId="18">18.市本级国有资本经营收入决算表!$A$1:$B$9</definedName>
    <definedName name="Print_Area" localSheetId="19">19.市本级国有资本经营支出决算表!$A$1:$B$8</definedName>
    <definedName name="Print_Area" localSheetId="20">20.国有资本经营预算专项转移支付分地区、分项目决算表!$A$1:$B$5</definedName>
    <definedName name="Print_Area" localSheetId="21">21.全市社会保险基金收入决算表!$A$1:$B$33</definedName>
    <definedName name="Print_Area" localSheetId="22">22.全市社会保险基金支出决算表!$A$1:$B$26</definedName>
    <definedName name="Print_Area" localSheetId="23">23.市本级社会保险基金收入决算表!$A$1:$B$33</definedName>
    <definedName name="Print_Area" localSheetId="24">24.市本级社会保险基金支出决算表!$A$1:$B$25</definedName>
    <definedName name="Print_Area" localSheetId="25">25.市本级城乡居民基本养老保险基金收支决算表!$A$1:$D$20</definedName>
    <definedName name="Print_Area" localSheetId="26">26.市本级机关事业单位基本养老保险基金收支决算表!$A$1:$D$2</definedName>
    <definedName name="Print_Area" localSheetId="27">'27.市本级职工基本医疗保险(含生育保险)基金收支决算表'!$A$1:$D$2</definedName>
    <definedName name="Print_Area" localSheetId="28">28.市本级城乡居民基本医疗保险基金收支决算表!$A$1:$D$2</definedName>
    <definedName name="Print_Area" localSheetId="29">29.市本级工伤保险基金收支决算表!$A$1:$D$2</definedName>
    <definedName name="索引目录" localSheetId="30">#NAME?</definedName>
    <definedName name="Print_Area" localSheetId="30">'30.市本级失业保险基金收支决算表 '!$A$1:$D$2</definedName>
    <definedName name="索引目录" localSheetId="31">#NAME?</definedName>
    <definedName name="Print_Titles" localSheetId="31">31.地方政府债券转贷情况表!$3:$3</definedName>
    <definedName name="Print_Area" localSheetId="31">31.地方政府债券转贷情况表!$A$1:$H$9</definedName>
    <definedName name="Print_Area" localSheetId="32">32.全市地方政府、还本付息决算表!$A$1:$C$13</definedName>
    <definedName name="索引目录" localSheetId="32">#NAME?</definedName>
    <definedName name="_xlnm._FilterDatabase" localSheetId="32" hidden="1">32.全市地方政府、还本付息决算表!$A$1:$D$16</definedName>
    <definedName name="_xlfn.IFNA" hidden="1">#NAME?</definedName>
    <definedName name="索引目录">#REF!</definedName>
    <definedName name="_xlnm._FilterDatabase" localSheetId="10" hidden="1">'10.全市政府性基金收入决算表'!$A$3:$B$74</definedName>
    <definedName name="_xlnm._FilterDatabase" localSheetId="11" hidden="1">'11.全市政府性基金支出决算表'!$A$3:$B$268</definedName>
    <definedName name="_xlnm._FilterDatabase" localSheetId="12" hidden="1">'12.市本级政府性基金收入决算表'!$A$3:$B$73</definedName>
    <definedName name="_xlnm._FilterDatabase" localSheetId="13" hidden="1">'13.市本级政府性基金支出决算表'!$A$3:$B$268</definedName>
  </definedNames>
  <calcPr/>
</workbook>
</file>

<file path=xl/sharedStrings.xml><?xml version="1.0" encoding="utf-8"?>
<sst xmlns="http://schemas.openxmlformats.org/spreadsheetml/2006/main" count="2421" uniqueCount="2421">
  <si>
    <t xml:space="preserve">目   录</t>
  </si>
  <si>
    <t>1.全市一般公共预算收入决算表</t>
  </si>
  <si>
    <t>2.全市一般公共预算支出决算表</t>
  </si>
  <si>
    <t>3.市本级一般公共预算收入决算表</t>
  </si>
  <si>
    <t>4.市本级一般公共预算支出决算表</t>
  </si>
  <si>
    <t>5.市本级一般公共预算基本支出经济分类决算数</t>
  </si>
  <si>
    <t>6.市对区税收返还决算表</t>
  </si>
  <si>
    <t>7.一般性转移支付决算表</t>
  </si>
  <si>
    <t>8.一般公共预算专项转移支付分地区、分项目决算表</t>
  </si>
  <si>
    <t>9.全市一般债务限额和余额情况表</t>
  </si>
  <si>
    <t>10.全市政府性基金收入决算表</t>
  </si>
  <si>
    <t>11.全市政府性基金支出决算表</t>
  </si>
  <si>
    <t>12.市本级政府性基金收入决算表</t>
  </si>
  <si>
    <t>13.市本级政府性基金支出决算表</t>
  </si>
  <si>
    <t xml:space="preserve">14.政府性基金专项转移支付分地区、分项目决算表 </t>
  </si>
  <si>
    <t>15.全市专项债务限额和余额情况表</t>
  </si>
  <si>
    <t>16.全市国有资本经营收入决算表</t>
  </si>
  <si>
    <t>17.全市国有资本经营支出决算表</t>
  </si>
  <si>
    <t>18.市本级国有资本经营收入决算表</t>
  </si>
  <si>
    <t>19.市本级国有资本经营支出决算表</t>
  </si>
  <si>
    <t>20.国有资本经营预算专项转移支付分地区、分项目决算表</t>
  </si>
  <si>
    <t>21.全市社会保险基金收入决算表</t>
  </si>
  <si>
    <t>22.全市社会保险基金支出决算表</t>
  </si>
  <si>
    <t>23.市本级社会保险基金收入决算表</t>
  </si>
  <si>
    <t>24.市本级社会保险基金支出决算表</t>
  </si>
  <si>
    <t>25.市本级城乡居民基本养老保险基金收支决算表</t>
  </si>
  <si>
    <t>26.市本级机关事业单位基本养老保险基金收支决算表</t>
  </si>
  <si>
    <t>27.市本级职工基本医疗保险(含生育保险)基金收支决算表</t>
  </si>
  <si>
    <t>28.市本级城乡居民基本医疗保险基金收支决算表</t>
  </si>
  <si>
    <t>29.市本级工伤保险基金收支决算表</t>
  </si>
  <si>
    <t xml:space="preserve">30.市本级失业保险基金收支决算表 </t>
  </si>
  <si>
    <t>31.地方政府债券转贷情况表</t>
  </si>
  <si>
    <t>32.全市地方政府、还本付息决算表</t>
  </si>
  <si>
    <t>33.市本级三公经费支出情况表</t>
  </si>
  <si>
    <t>34.全市一般债券安排使用表</t>
  </si>
  <si>
    <t>35.全市专项债券安排使用表</t>
  </si>
  <si>
    <t>2022年度随州市一般公共预算收入决算表</t>
  </si>
  <si>
    <t>单位:万元</t>
  </si>
  <si>
    <t>预算科目</t>
  </si>
  <si>
    <t>决算数</t>
  </si>
  <si>
    <t xml:space="preserve">本 年 收 入 合 计</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</si>
  <si>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</si>
  <si>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</si>
  <si>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</si>
  <si>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</si>
  <si>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</si>
  <si>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</si>
  <si>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</si>
  <si>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</si>
  <si>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</si>
  <si>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</si>
  <si>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</si>
  <si>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</si>
  <si>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</si>
  <si>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</si>
  <si>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</si>
  <si>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</si>
  <si>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</si>
  <si>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</si>
  <si>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</si>
  <si>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</si>
  <si>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</si>
  <si>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</si>
  <si>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</si>
  <si>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2022年度随州市一般公共预算支出决算表</t>
  </si>
  <si>
    <t xml:space="preserve">本 年 支 出 合 计</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</si>
  <si>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</si>
  <si>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</si>
  <si>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</si>
  <si>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</si>
  <si>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</si>
  <si>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</si>
  <si>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</si>
  <si>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</si>
  <si>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</si>
  <si>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</si>
  <si>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</si>
  <si>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</si>
  <si>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</si>
  <si>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</si>
  <si>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</si>
  <si>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</si>
  <si>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</si>
  <si>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</si>
  <si>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</si>
  <si>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</si>
  <si>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</si>
  <si>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</si>
  <si>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</si>
  <si>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</si>
  <si>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</si>
  <si>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</si>
  <si>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</si>
  <si>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</si>
  <si>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</si>
  <si>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</si>
  <si>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</si>
  <si>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</si>
  <si>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</si>
  <si>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</si>
  <si>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</si>
  <si>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</si>
  <si>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</si>
  <si>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</si>
  <si>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</si>
  <si>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</si>
  <si>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</si>
  <si>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</si>
  <si>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</si>
  <si>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</si>
  <si>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</si>
  <si>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</si>
  <si>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</si>
  <si>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</si>
  <si>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</si>
  <si>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</si>
  <si>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</si>
  <si>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</si>
  <si>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</si>
  <si>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</si>
  <si>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</si>
  <si>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</si>
  <si>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</si>
  <si>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</si>
  <si>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</si>
  <si>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</si>
  <si>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</si>
  <si>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</si>
  <si>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</si>
  <si>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</si>
  <si>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</si>
  <si>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</si>
  <si>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</si>
  <si>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</si>
  <si>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</si>
  <si>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</si>
  <si>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</si>
  <si>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</si>
  <si>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</si>
  <si>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</si>
  <si>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</si>
  <si>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</si>
  <si>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</si>
  <si>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</si>
  <si>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</si>
  <si>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</si>
  <si>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</si>
  <si>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</si>
  <si>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</si>
  <si>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</si>
  <si>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</si>
  <si>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</si>
  <si>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</si>
  <si>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</si>
  <si>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</si>
  <si>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</si>
  <si>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</si>
  <si>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</si>
  <si>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</si>
  <si>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</si>
  <si>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</si>
  <si>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</si>
  <si>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</si>
  <si>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</si>
  <si>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</si>
  <si>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</si>
  <si>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</si>
  <si>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</si>
  <si>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</si>
  <si>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</si>
  <si>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</si>
  <si>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</si>
  <si>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</si>
  <si>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</si>
  <si>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</si>
  <si>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</si>
  <si>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</si>
  <si>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</si>
  <si>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</si>
  <si>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</si>
  <si>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</si>
  <si>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</si>
  <si>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</si>
  <si>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</si>
  <si>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</si>
  <si>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</si>
  <si>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</si>
  <si>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</si>
  <si>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</si>
  <si>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</si>
  <si>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</si>
  <si>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</si>
  <si>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</si>
  <si>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</si>
  <si>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</si>
  <si>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</si>
  <si>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</si>
  <si>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</si>
  <si>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</si>
  <si>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</si>
  <si>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</si>
  <si>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</si>
  <si>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</si>
  <si>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</si>
  <si>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</si>
  <si>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</si>
  <si>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</si>
  <si>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</si>
  <si>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</si>
  <si>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</si>
  <si>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</si>
  <si>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</si>
  <si>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</si>
  <si>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</si>
  <si>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</si>
  <si>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</si>
  <si>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</si>
  <si>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</si>
  <si>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</si>
  <si>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</si>
  <si>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</si>
  <si>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</si>
  <si>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</si>
  <si>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</si>
  <si>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</si>
  <si>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</si>
  <si>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</si>
  <si>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</si>
  <si>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</si>
  <si>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</si>
  <si>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</si>
  <si>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</si>
  <si>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</si>
  <si>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</si>
  <si>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</si>
  <si>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</si>
  <si>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</si>
  <si>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</si>
  <si>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</si>
  <si>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</si>
  <si>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</si>
  <si>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</si>
  <si>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</si>
  <si>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</si>
  <si>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</si>
  <si>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</si>
  <si>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</si>
  <si>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</si>
  <si>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</si>
  <si>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</si>
  <si>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</si>
  <si>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</si>
  <si>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</si>
  <si>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</si>
  <si>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</si>
  <si>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</si>
  <si>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</si>
  <si>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</si>
  <si>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</si>
  <si>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</si>
  <si>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</si>
  <si>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</si>
  <si>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</si>
  <si>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</si>
  <si>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</si>
  <si>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</si>
  <si>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</si>
  <si>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</si>
  <si>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</si>
  <si>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</si>
  <si>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</si>
  <si>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</si>
  <si>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</si>
  <si>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</si>
  <si>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</si>
  <si>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</si>
  <si>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</si>
  <si>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</si>
  <si>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</si>
  <si>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</si>
  <si>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</si>
  <si>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</si>
  <si>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</si>
  <si>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</si>
  <si>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</si>
  <si>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</si>
  <si>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</si>
  <si>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</si>
  <si>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</si>
  <si>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</si>
  <si>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</si>
  <si>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</si>
  <si>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</si>
  <si>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</si>
  <si>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</si>
  <si>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</si>
  <si>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</si>
  <si>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</si>
  <si>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</si>
  <si>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</si>
  <si>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</si>
  <si>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</si>
  <si>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</si>
  <si>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</si>
  <si>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</si>
  <si>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</si>
  <si>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</si>
  <si>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</si>
  <si>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</si>
  <si>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</si>
  <si>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</si>
  <si>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</si>
  <si>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</si>
  <si>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</si>
  <si>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</si>
  <si>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</si>
  <si>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</si>
  <si>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</si>
  <si>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</si>
  <si>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</si>
  <si>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</si>
  <si>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</si>
  <si>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</si>
  <si>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</si>
  <si>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</si>
  <si>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</si>
  <si>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</si>
  <si>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</si>
  <si>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</si>
  <si>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</si>
  <si>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</si>
  <si>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</si>
  <si>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</si>
  <si>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</si>
  <si>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</si>
  <si>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</si>
  <si>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</si>
  <si>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</si>
  <si>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</si>
  <si>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</si>
  <si>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</si>
  <si>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</si>
  <si>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</si>
  <si>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</si>
  <si>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</si>
  <si>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</si>
  <si>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</si>
  <si>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</si>
  <si>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</si>
  <si>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</si>
  <si>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</si>
  <si>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</si>
  <si>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</si>
  <si>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</si>
  <si>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</si>
  <si>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</si>
  <si>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</si>
  <si>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</si>
  <si>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</si>
  <si>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</si>
  <si>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</si>
  <si>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</si>
  <si>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</si>
  <si>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</si>
  <si>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</si>
  <si>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</si>
  <si>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</si>
  <si>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</si>
  <si>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</si>
  <si>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</si>
  <si>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</si>
  <si>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</si>
  <si>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</si>
  <si>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</si>
  <si>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</si>
  <si>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</si>
  <si>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</si>
  <si>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</si>
  <si>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</si>
  <si>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</si>
  <si>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</si>
  <si>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</si>
  <si>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</si>
  <si>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</si>
  <si>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</si>
  <si>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</si>
  <si>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</si>
  <si>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</si>
  <si>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</si>
  <si>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</si>
  <si>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</si>
  <si>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</si>
  <si>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</si>
  <si>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</si>
  <si>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</si>
  <si>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</si>
  <si>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</si>
  <si>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</si>
  <si>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</si>
  <si>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</si>
  <si>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</si>
  <si>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</si>
  <si>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</si>
  <si>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</si>
  <si>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</si>
  <si>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</si>
  <si>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</si>
  <si>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</si>
  <si>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</si>
  <si>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</si>
  <si>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</si>
  <si>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</si>
  <si>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</si>
  <si>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</si>
  <si>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</si>
  <si>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</si>
  <si>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</si>
  <si>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</si>
  <si>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</si>
  <si>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</si>
  <si>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</si>
  <si>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</si>
  <si>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</si>
  <si>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</si>
  <si>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</si>
  <si>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</si>
  <si>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</si>
  <si>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</si>
  <si>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</si>
  <si>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</si>
  <si>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</si>
  <si>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</si>
  <si>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</si>
  <si>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</si>
  <si>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</si>
  <si>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</si>
  <si>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</si>
  <si>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</si>
  <si>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</si>
  <si>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</si>
  <si>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</si>
  <si>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</si>
  <si>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</si>
  <si>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</si>
  <si>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</si>
  <si>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</si>
  <si>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</si>
  <si>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</si>
  <si>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</si>
  <si>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</si>
  <si>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</si>
  <si>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</si>
  <si>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</si>
  <si>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</si>
  <si>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</si>
  <si>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</si>
  <si>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</si>
  <si>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</si>
  <si>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</si>
  <si>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</si>
  <si>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</si>
  <si>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</si>
  <si>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</si>
  <si>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</si>
  <si>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</si>
  <si>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</si>
  <si>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</si>
  <si>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</si>
  <si>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</si>
  <si>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</si>
  <si>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</si>
  <si>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</si>
  <si>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</si>
  <si>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</si>
  <si>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</si>
  <si>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</si>
  <si>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</si>
  <si>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</si>
  <si>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</si>
  <si>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</si>
  <si>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</si>
  <si>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</si>
  <si>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</si>
  <si>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</si>
  <si>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</si>
  <si>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</si>
  <si>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</si>
  <si>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</si>
  <si>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</si>
  <si>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</si>
  <si>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</si>
  <si>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</si>
  <si>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</si>
  <si>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</si>
  <si>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</si>
  <si>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</si>
  <si>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</si>
  <si>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</si>
  <si>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</si>
  <si>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</si>
  <si>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</si>
  <si>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</si>
  <si>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</si>
  <si>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</si>
  <si>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</si>
  <si>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</si>
  <si>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</si>
  <si>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</si>
  <si>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</si>
  <si>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</si>
  <si>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</si>
  <si>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</si>
  <si>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</si>
  <si>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</si>
  <si>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</si>
  <si>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</si>
  <si>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</si>
  <si>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</si>
  <si>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</si>
  <si>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</si>
  <si>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</si>
  <si>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</si>
  <si>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</si>
  <si>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</si>
  <si>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</si>
  <si>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</si>
  <si>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</si>
  <si>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</si>
  <si>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</si>
  <si>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</si>
  <si>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</si>
  <si>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</si>
  <si>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</si>
  <si>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</si>
  <si>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</si>
  <si>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</si>
  <si>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</si>
  <si>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</si>
  <si>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</si>
  <si>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</si>
  <si>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</si>
  <si>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</si>
  <si>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</si>
  <si>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</si>
  <si>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</si>
  <si>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</si>
  <si>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</si>
  <si>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</si>
  <si>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</si>
  <si>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</si>
  <si>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</si>
  <si>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</si>
  <si>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</si>
  <si>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</si>
  <si>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</si>
  <si>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</si>
  <si>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</si>
  <si>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</si>
  <si>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</si>
  <si>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</si>
  <si>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</si>
  <si>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</si>
  <si>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</si>
  <si>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</si>
  <si>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</si>
  <si>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</si>
  <si>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</si>
  <si>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</si>
  <si>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</si>
  <si>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</si>
  <si>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</si>
  <si>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</si>
  <si>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</si>
  <si>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</si>
  <si>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</si>
  <si>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</si>
  <si>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</si>
  <si>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</si>
  <si>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</si>
  <si>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</si>
  <si>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</si>
  <si>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</si>
  <si>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</si>
  <si>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</si>
  <si>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</si>
  <si>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</si>
  <si>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</si>
  <si>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</si>
  <si>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</si>
  <si>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</si>
  <si>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</si>
  <si>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</si>
  <si>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</si>
  <si>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</si>
  <si>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</si>
  <si>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</si>
  <si>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</si>
  <si>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</si>
  <si>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</si>
  <si>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</si>
  <si>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</si>
  <si>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</si>
  <si>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</si>
  <si>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</si>
  <si>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</si>
  <si>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</si>
  <si>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</si>
  <si>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</si>
  <si>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</si>
  <si>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</si>
  <si>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</si>
  <si>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</si>
  <si>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</si>
  <si>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</si>
  <si>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</si>
  <si>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</si>
  <si>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</si>
  <si>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</si>
  <si>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</si>
  <si>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</si>
  <si>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</si>
  <si>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</si>
  <si>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</si>
  <si>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</si>
  <si>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</si>
  <si>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</si>
  <si>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</si>
  <si>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</si>
  <si>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</si>
  <si>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</si>
  <si>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</si>
  <si>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</si>
  <si>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</si>
  <si>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</si>
  <si>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</si>
  <si>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</si>
  <si>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</si>
  <si>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</si>
  <si>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</si>
  <si>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</si>
  <si>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</si>
  <si>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</si>
  <si>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</si>
  <si>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</si>
  <si>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</si>
  <si>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</si>
  <si>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</si>
  <si>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</si>
  <si>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</si>
  <si>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</si>
  <si>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</si>
  <si>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</si>
  <si>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</si>
  <si>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</si>
  <si>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</si>
  <si>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</si>
  <si>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</si>
  <si>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</si>
  <si>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</si>
  <si>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</si>
  <si>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</si>
  <si>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</si>
  <si>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</si>
  <si>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</si>
  <si>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</si>
  <si>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</si>
  <si>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</si>
  <si>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</si>
  <si>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</si>
  <si>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</si>
  <si>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</si>
  <si>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</si>
  <si>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</si>
  <si>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</si>
  <si>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</si>
  <si>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</si>
  <si>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</si>
  <si>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</si>
  <si>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</si>
  <si>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</si>
  <si>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</si>
  <si>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</si>
  <si>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</si>
  <si>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</si>
  <si>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</si>
  <si>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</si>
  <si>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</si>
  <si>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</si>
  <si>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</si>
  <si>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</si>
  <si>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</si>
  <si>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</si>
  <si>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</si>
  <si>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</si>
  <si>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</si>
  <si>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</si>
  <si>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</si>
  <si>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</si>
  <si>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</si>
  <si>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</si>
  <si>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</si>
  <si>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</si>
  <si>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</si>
  <si>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</si>
  <si>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</si>
  <si>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</si>
  <si>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</si>
  <si>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</si>
  <si>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</si>
  <si>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</si>
  <si>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</si>
  <si>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</si>
  <si>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</si>
  <si>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</si>
  <si>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</si>
  <si>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</si>
  <si>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</si>
  <si>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</si>
  <si>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</si>
  <si>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</si>
  <si>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</si>
  <si>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</si>
  <si>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</si>
  <si>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</si>
  <si>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</si>
  <si>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</si>
  <si>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</si>
  <si>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</si>
  <si>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</si>
  <si>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</si>
  <si>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</si>
  <si>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</si>
  <si>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</si>
  <si>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</si>
  <si>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</si>
  <si>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</si>
  <si>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</si>
  <si>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</si>
  <si>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</si>
  <si>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</si>
  <si>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</si>
  <si>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</si>
  <si>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</si>
  <si>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</si>
  <si>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</si>
  <si>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</si>
  <si>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</si>
  <si>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</si>
  <si>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</si>
  <si>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</si>
  <si>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</si>
  <si>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</si>
  <si>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</si>
  <si>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</si>
  <si>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</si>
  <si>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</si>
  <si>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</si>
  <si>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</si>
  <si>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</si>
  <si>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</si>
  <si>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</si>
  <si>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</si>
  <si>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</si>
  <si>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</si>
  <si>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</si>
  <si>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</si>
  <si>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</si>
  <si>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</si>
  <si>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</si>
  <si>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</si>
  <si>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</si>
  <si>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</si>
  <si>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</si>
  <si>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</si>
  <si>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</si>
  <si>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</si>
  <si>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</si>
  <si>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</si>
  <si>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</si>
  <si>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</si>
  <si>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</si>
  <si>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</si>
  <si>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</si>
  <si>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</si>
  <si>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</si>
  <si>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</si>
  <si>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</si>
  <si>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</si>
  <si>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</si>
  <si>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</si>
  <si>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</si>
  <si>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</si>
  <si>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</si>
  <si>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</si>
  <si>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</si>
  <si>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</si>
  <si>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</si>
  <si>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</si>
  <si>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</si>
  <si>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</si>
  <si>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</si>
  <si>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</si>
  <si>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</si>
  <si>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</si>
  <si>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</si>
  <si>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</si>
  <si>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</si>
  <si>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</si>
  <si>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</si>
  <si>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</si>
  <si>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</si>
  <si>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</si>
  <si>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</si>
  <si>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</si>
  <si>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</si>
  <si>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</si>
  <si>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</si>
  <si>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</si>
  <si>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</si>
  <si>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</si>
  <si>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</si>
  <si>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</si>
  <si>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</si>
  <si>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</si>
  <si>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</si>
  <si>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</si>
  <si>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</si>
  <si>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</si>
  <si>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</si>
  <si>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</si>
  <si>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</si>
  <si>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</si>
  <si>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</si>
  <si>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</si>
  <si>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</si>
  <si>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</si>
  <si>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</si>
  <si>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</si>
  <si>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</si>
  <si>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</si>
  <si>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</si>
  <si>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</si>
  <si>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</si>
  <si>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</si>
  <si>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</si>
  <si>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</si>
  <si>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</si>
  <si>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</si>
  <si>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</si>
  <si>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</si>
  <si>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</si>
  <si>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</si>
  <si>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</si>
  <si>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</si>
  <si>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</si>
  <si>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</si>
  <si>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</si>
  <si>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</si>
  <si>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</si>
  <si>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</si>
  <si>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</si>
  <si>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</si>
  <si>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</si>
  <si>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</si>
  <si>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</si>
  <si>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</si>
  <si>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</si>
  <si>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</si>
  <si>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</si>
  <si>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</si>
  <si>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</si>
  <si>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</si>
  <si>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</si>
  <si>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</si>
  <si>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</si>
  <si>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</si>
  <si>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</si>
  <si>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</si>
  <si>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</si>
  <si>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</si>
  <si>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</si>
  <si>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</si>
  <si>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</si>
  <si>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</si>
  <si>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</si>
  <si>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</si>
  <si>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</si>
  <si>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</si>
  <si>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</si>
  <si>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</si>
  <si>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</si>
  <si>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</si>
  <si>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</si>
  <si>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</si>
  <si>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</si>
  <si>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</si>
  <si>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</si>
  <si>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</si>
  <si>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</si>
  <si>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</si>
  <si>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</si>
  <si>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</si>
  <si>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</si>
  <si>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</si>
  <si>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</si>
  <si>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</si>
  <si>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</si>
  <si>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</si>
  <si>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</si>
  <si>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</si>
  <si>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</si>
  <si>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</si>
  <si>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</si>
  <si>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</si>
  <si>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</si>
  <si>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</si>
  <si>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</si>
  <si>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</si>
  <si>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</si>
  <si>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</si>
  <si>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</si>
  <si>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</si>
  <si>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</si>
  <si>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</si>
  <si>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</si>
  <si>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</si>
  <si>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</si>
  <si>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</si>
  <si>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</si>
  <si>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</si>
  <si>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</si>
  <si>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</si>
  <si>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</si>
  <si>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</si>
  <si>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</si>
  <si>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</si>
  <si>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</si>
  <si>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</si>
  <si>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</si>
  <si>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</si>
  <si>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</si>
  <si>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</si>
  <si>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</si>
  <si>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</si>
  <si>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</si>
  <si>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</si>
  <si>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</si>
  <si>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</si>
  <si>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</si>
  <si>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</si>
  <si>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</si>
  <si>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</si>
  <si>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</si>
  <si>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</si>
  <si>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</si>
  <si>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</si>
  <si>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</si>
  <si>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</si>
  <si>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</si>
  <si>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</si>
  <si>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</si>
  <si>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</si>
  <si>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</si>
  <si>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</si>
  <si>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</si>
  <si>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</si>
  <si>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</si>
  <si>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</si>
  <si>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</si>
  <si>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</si>
  <si>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</si>
  <si>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</si>
  <si>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</si>
  <si>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</si>
  <si>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</si>
  <si>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</si>
  <si>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</si>
  <si>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</si>
  <si>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</si>
  <si>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</si>
  <si>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</si>
  <si>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</si>
  <si>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</si>
  <si>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</si>
  <si>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</si>
  <si>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</si>
  <si>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</si>
  <si>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</si>
  <si>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</si>
  <si>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</si>
  <si>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</si>
  <si>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</si>
  <si>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</si>
  <si>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</si>
  <si>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</si>
  <si>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</si>
  <si>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</si>
  <si>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</si>
  <si>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</si>
  <si>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</si>
  <si>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</si>
  <si>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</si>
  <si>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</si>
  <si>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</si>
  <si>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</si>
  <si>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</si>
  <si>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</si>
  <si>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</si>
  <si>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</si>
  <si>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</si>
  <si>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</si>
  <si>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</si>
  <si>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</si>
  <si>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</si>
  <si>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</si>
  <si>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</si>
  <si>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</si>
  <si>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</si>
  <si>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</si>
  <si>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</si>
  <si>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</si>
  <si>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</si>
  <si>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</si>
  <si>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</si>
  <si>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</si>
  <si>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</si>
  <si>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</si>
  <si>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</si>
  <si>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</si>
  <si>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</si>
  <si>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</si>
  <si>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</si>
  <si>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</si>
  <si>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</si>
  <si>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</si>
  <si>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</si>
  <si>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</si>
  <si>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</si>
  <si>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</si>
  <si>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</si>
  <si>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</si>
  <si>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</si>
  <si>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</si>
  <si>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</si>
  <si>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</si>
  <si>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</si>
  <si>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</si>
  <si>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</si>
  <si>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</si>
  <si>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</si>
  <si>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</si>
  <si>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</si>
  <si>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</si>
  <si>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</si>
  <si>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</si>
  <si>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</si>
  <si>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</si>
  <si>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</si>
  <si>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</si>
  <si>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</si>
  <si>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</si>
  <si>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</si>
  <si>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</si>
  <si>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</si>
  <si>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</si>
  <si>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</si>
  <si>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</si>
  <si>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</si>
  <si>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</si>
  <si>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</si>
  <si>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</si>
  <si>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</si>
  <si>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</si>
  <si>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</si>
  <si>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</si>
  <si>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</si>
  <si>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</si>
  <si>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</si>
  <si>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</si>
  <si>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</si>
  <si>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2022年度随州市本级一般公共预算收入决算表</t>
  </si>
  <si>
    <t>2022年度随州市本级一般公共预算支出决算表</t>
  </si>
  <si>
    <t>一般公共预算支出</t>
  </si>
  <si>
    <t>2022年市本级一般公共预算(基本)支出决算经济分类表</t>
  </si>
  <si>
    <t>科目编码</t>
  </si>
  <si>
    <t>科目名称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</si>
  <si>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</si>
  <si>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</si>
  <si>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</si>
  <si>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</si>
  <si>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</si>
  <si>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</si>
  <si>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</si>
  <si>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</si>
  <si>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</si>
  <si>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</si>
  <si>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</si>
  <si>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</si>
  <si>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</si>
  <si>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</si>
  <si>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</si>
  <si>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</si>
  <si>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</si>
  <si>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</si>
  <si>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</si>
  <si>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</si>
  <si>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</si>
  <si>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</si>
  <si>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</si>
  <si>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</si>
  <si>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</si>
  <si>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</si>
  <si>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</si>
  <si>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</si>
  <si>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</si>
  <si>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</si>
  <si>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</si>
  <si>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</si>
  <si>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</si>
  <si>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</si>
  <si>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</si>
  <si>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</si>
  <si>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</si>
  <si>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</si>
  <si>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</si>
  <si>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</si>
  <si>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</si>
  <si>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</si>
  <si>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</si>
  <si>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</si>
  <si>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</si>
  <si>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</si>
  <si>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</si>
  <si>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</si>
  <si>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</si>
  <si>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</si>
  <si>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</si>
  <si>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</si>
  <si>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</si>
  <si>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</si>
  <si>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</si>
  <si>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</si>
  <si>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</si>
  <si>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</si>
  <si>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</si>
  <si>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</si>
  <si>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</si>
  <si>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市对区税收返还决算表</t>
  </si>
  <si>
    <t>单位：万元</t>
  </si>
  <si>
    <t>项目</t>
  </si>
  <si>
    <t>分地区</t>
  </si>
  <si>
    <t>合计</t>
  </si>
  <si>
    <t>曾都区本级</t>
  </si>
  <si>
    <t>高新区</t>
  </si>
  <si>
    <t>大洪山</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</si>
  <si>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</si>
  <si>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</si>
  <si>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</si>
  <si>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</si>
  <si>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</si>
  <si>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</si>
  <si>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</si>
  <si>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2022年度一般公共预算转移性支付决算表</t>
  </si>
  <si>
    <t xml:space="preserve">决 算 数</t>
  </si>
  <si>
    <t>曾都区</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</si>
  <si>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</si>
  <si>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</si>
  <si>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</si>
  <si>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</si>
  <si>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</si>
  <si>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</si>
  <si>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</si>
  <si>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</si>
  <si>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</si>
  <si>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</si>
  <si>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</si>
  <si>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</si>
  <si>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</si>
  <si>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</si>
  <si>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</si>
  <si>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</si>
  <si>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</si>
  <si>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</si>
  <si>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</si>
  <si>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</si>
  <si>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</si>
  <si>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</si>
  <si>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</si>
  <si>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</si>
  <si>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</si>
  <si>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</si>
  <si>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</si>
  <si>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</si>
  <si>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</si>
  <si>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</si>
  <si>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</si>
  <si>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</si>
  <si>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</si>
  <si>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</si>
  <si>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</si>
  <si>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</si>
  <si>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</si>
  <si>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</si>
  <si>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</si>
  <si>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2022年市本级对下专项转移支付分地区、分项目决算表</t>
  </si>
  <si>
    <t>项目名称</t>
  </si>
  <si>
    <t>市本级</t>
  </si>
  <si>
    <t>一般公共预算资金</t>
  </si>
  <si>
    <t xml:space="preserve">  [201]一般公共服务支出</t>
  </si>
  <si>
    <t xml:space="preserve">      人大系统补助经费</t>
  </si>
  <si>
    <t xml:space="preserve">      政协系统补助经费项目</t>
  </si>
  <si>
    <t xml:space="preserve">      统计调查专项转移支付资金</t>
  </si>
  <si>
    <t xml:space="preserve">      基层财政监管能力建设资金</t>
  </si>
  <si>
    <t>财政投资报表信息统计经费</t>
  </si>
  <si>
    <t xml:space="preserve">      预算执行经费</t>
  </si>
  <si>
    <t xml:space="preserve">      财政信息化建设维护经费</t>
  </si>
  <si>
    <t xml:space="preserve">      注册会计师考试工作经费</t>
  </si>
  <si>
    <t xml:space="preserve">      省机构编制奖励基金</t>
  </si>
  <si>
    <t xml:space="preserve">      经济建设转移支付预算</t>
  </si>
  <si>
    <t xml:space="preserve">      纪检监察补助经费</t>
  </si>
  <si>
    <t xml:space="preserve">      知识产权转化引导及发展专项资金</t>
  </si>
  <si>
    <t xml:space="preserve">      县级档案馆建设“以奖代补”专项资金</t>
  </si>
  <si>
    <t xml:space="preserve">      全省工会协理员工资补贴</t>
  </si>
  <si>
    <t xml:space="preserve">      全省基层共青团工作经费</t>
  </si>
  <si>
    <t xml:space="preserve">      省级“扫黄打非”专项资金</t>
  </si>
  <si>
    <t xml:space="preserve">      一村多名大学生计划</t>
  </si>
  <si>
    <t xml:space="preserve">      人才培养专项</t>
  </si>
  <si>
    <t xml:space="preserve">      村红白理事会奖励经费</t>
  </si>
  <si>
    <t xml:space="preserve">      省级信访解难资金</t>
  </si>
  <si>
    <t xml:space="preserve">      食品药品监管补助资金</t>
  </si>
  <si>
    <t xml:space="preserve">      市场监督管理专项补助经费</t>
  </si>
  <si>
    <t xml:space="preserve">  [205]教育支出</t>
  </si>
  <si>
    <t xml:space="preserve">      教育现代化推进工程中央基建投资</t>
  </si>
  <si>
    <t xml:space="preserve">      省级预算内基本建设资金</t>
  </si>
  <si>
    <t xml:space="preserve">      省属本科高校生均拨款</t>
  </si>
  <si>
    <t xml:space="preserve">      组织工作专项</t>
  </si>
  <si>
    <t xml:space="preserve">  [206]科学技术支出</t>
  </si>
  <si>
    <t xml:space="preserve">      科技研究与开发资金</t>
  </si>
  <si>
    <t xml:space="preserve">      支持企业发展专项</t>
  </si>
  <si>
    <t xml:space="preserve">      省级科技创新平台专项</t>
  </si>
  <si>
    <t xml:space="preserve">      院省合作专项资金 </t>
  </si>
  <si>
    <t xml:space="preserve">      重大科技创新专项资金</t>
  </si>
  <si>
    <t xml:space="preserve">      “三区”人才支持计划科技人员专项</t>
  </si>
  <si>
    <t xml:space="preserve">  [207]文化旅游体育与传媒支出</t>
  </si>
  <si>
    <t xml:space="preserve">      文化旅游提升工程中央基建投资</t>
  </si>
  <si>
    <t xml:space="preserve">      “三区”人才支持计划文化人员专项</t>
  </si>
  <si>
    <t xml:space="preserve">      文旅产业融合</t>
  </si>
  <si>
    <t>省级旅游发展专项</t>
  </si>
  <si>
    <t xml:space="preserve">      湖北旅游形象宣传资金</t>
  </si>
  <si>
    <t xml:space="preserve">      公共体育普及工程中央基建投资预算</t>
  </si>
  <si>
    <t xml:space="preserve">      文化产业发展专项资金转移支付项目</t>
  </si>
  <si>
    <t xml:space="preserve">      文化事业发展专项资金</t>
  </si>
  <si>
    <t xml:space="preserve">      文艺精品创作扶持专项资金</t>
  </si>
  <si>
    <t xml:space="preserve">  [208]社会保障和就业支出</t>
  </si>
  <si>
    <t xml:space="preserve">      省属汉外离休干部医疗费</t>
  </si>
  <si>
    <t xml:space="preserve">      省属企业离休干部生活补贴</t>
  </si>
  <si>
    <t xml:space="preserve">      社会服务兜底工程中央基建投资</t>
  </si>
  <si>
    <t xml:space="preserve">      省级困难职工帮扶专项资金</t>
  </si>
  <si>
    <t xml:space="preserve">      省部级困难劳模补助资金及劳模日常管理经费</t>
  </si>
  <si>
    <t xml:space="preserve">      人口老龄化工程和托育建设中央基建投资预算</t>
  </si>
  <si>
    <t xml:space="preserve">  [210]卫生健康支出</t>
  </si>
  <si>
    <t xml:space="preserve">      卫生领域中央基建投资</t>
  </si>
  <si>
    <t xml:space="preserve">      重大传染病防控经费</t>
  </si>
  <si>
    <t xml:space="preserve">      特困艾滋病人、 晚血病人和部分新冠肺炎康复患者春节慰问资金</t>
  </si>
  <si>
    <t xml:space="preserve">      医疗应急物资储备设施项目中央基建投资</t>
  </si>
  <si>
    <t xml:space="preserve">      医疗废物处置设施建设项目中央基建投资</t>
  </si>
  <si>
    <t xml:space="preserve">  [211]节能环保支出</t>
  </si>
  <si>
    <t xml:space="preserve">      水污染防治资金预算</t>
  </si>
  <si>
    <t xml:space="preserve">      土壤污染防治专项资金</t>
  </si>
  <si>
    <t xml:space="preserve">      城市管网及污水处理补助资金</t>
  </si>
  <si>
    <t xml:space="preserve">      重点流域水环境综合治理中央基建投资</t>
  </si>
  <si>
    <t xml:space="preserve">      长江经济带绿色发展专项中央基建投资</t>
  </si>
  <si>
    <t xml:space="preserve">      大气污染防治资金</t>
  </si>
  <si>
    <t xml:space="preserve">      污染治理和节能减碳专项（污染治理方向）中央基建投资预算</t>
  </si>
  <si>
    <t xml:space="preserve">      生态文明建设专项中央基建投资</t>
  </si>
  <si>
    <t xml:space="preserve">      生态保护支撑体系专项中央基建投资</t>
  </si>
  <si>
    <t xml:space="preserve">      重点区域生态保护和修复专项中央基建投资</t>
  </si>
  <si>
    <t xml:space="preserve">      农村环境整治资金</t>
  </si>
  <si>
    <t xml:space="preserve">      农村人居环境整治专项中央基建投资</t>
  </si>
  <si>
    <t xml:space="preserve">      农业可持续发展专项</t>
  </si>
  <si>
    <t xml:space="preserve">      退化林修复工程中央基建投资</t>
  </si>
  <si>
    <t xml:space="preserve">      退耕还林还草中央基建投资</t>
  </si>
  <si>
    <t xml:space="preserve">      工业企业结构调整专项资金</t>
  </si>
  <si>
    <t xml:space="preserve">  [212]城乡社区支出</t>
  </si>
  <si>
    <t xml:space="preserve">      城市排水防涝设施建设中央基建投资</t>
  </si>
  <si>
    <t xml:space="preserve">      重点地区承接产业转移平台建设专项中央基建投资</t>
  </si>
  <si>
    <t>城市燃气管道等老化更新改造中央基建投资</t>
  </si>
  <si>
    <t xml:space="preserve">      排水设施建设中央基建投资</t>
  </si>
  <si>
    <t xml:space="preserve">  [213]农林水支出</t>
  </si>
  <si>
    <t xml:space="preserve">      农业可持续发展专项中央基建投资</t>
  </si>
  <si>
    <t xml:space="preserve">      农业生产发展专项中央基建投资</t>
  </si>
  <si>
    <t xml:space="preserve">      现代农业支撑体系专项中央基建投资</t>
  </si>
  <si>
    <t xml:space="preserve">      省级财政衔接推进乡村振兴补助资金</t>
  </si>
  <si>
    <t xml:space="preserve">      国土综合整治、生态修复与耕地保护项目</t>
  </si>
  <si>
    <t xml:space="preserve">      土地整治项目资金</t>
  </si>
  <si>
    <t xml:space="preserve">      重点区域生态保护和修复工程专项中央基建投资</t>
  </si>
  <si>
    <t xml:space="preserve">      森林草原资源培育专项中央基建投资</t>
  </si>
  <si>
    <t xml:space="preserve">      直属水文基础设施建设等项目中央基建投资</t>
  </si>
  <si>
    <t xml:space="preserve">      重大水利工程专项中央基建投资</t>
  </si>
  <si>
    <t xml:space="preserve">      水利工程专项中央基建投资</t>
  </si>
  <si>
    <t xml:space="preserve">      农村扶贫公路中央基建投资</t>
  </si>
  <si>
    <t xml:space="preserve">      农村综合改革转移支付</t>
  </si>
  <si>
    <t xml:space="preserve">      以工代赈示范工程中央基建投资</t>
  </si>
  <si>
    <t xml:space="preserve">      普惠金融发展专项资金</t>
  </si>
  <si>
    <t xml:space="preserve">      政府性融资担保机构省级财政业务奖补资金</t>
  </si>
  <si>
    <t xml:space="preserve">      土地指标跨省域调剂收入安排的支出</t>
  </si>
  <si>
    <t xml:space="preserve">      农村厕所革命资金</t>
  </si>
  <si>
    <t>省人才培养专项</t>
  </si>
  <si>
    <t xml:space="preserve">      藏粮于地藏粮于技专项中央基建投资</t>
  </si>
  <si>
    <t xml:space="preserve">      村级债务化解奖励资金</t>
  </si>
  <si>
    <t xml:space="preserve">  [214]交通运输支出</t>
  </si>
  <si>
    <t xml:space="preserve">  [215]资源勘探工业信息等支出</t>
  </si>
  <si>
    <t xml:space="preserve">      制造业高质量发展资金</t>
  </si>
  <si>
    <t xml:space="preserve">      省级融合发展专项资金</t>
  </si>
  <si>
    <t>重点产业创新发展</t>
  </si>
  <si>
    <t>全省融资担保机构业务奖补</t>
  </si>
  <si>
    <t xml:space="preserve">      双创支撑平台项目中央基建投资</t>
  </si>
  <si>
    <t xml:space="preserve">      收回以前年度工业转型升级资金</t>
  </si>
  <si>
    <t xml:space="preserve">      重点地区承接产业转移平台建设专项</t>
  </si>
  <si>
    <t xml:space="preserve">      工业互联网会议补助经费</t>
  </si>
  <si>
    <t xml:space="preserve">      中小企业发展专项资金</t>
  </si>
  <si>
    <t xml:space="preserve">      湖北省企业上市奖励</t>
  </si>
  <si>
    <t xml:space="preserve">      省产业创新能力建设专项资金</t>
  </si>
  <si>
    <t xml:space="preserve">      纳入省级股权投资引导基金管理的专项</t>
  </si>
  <si>
    <t xml:space="preserve">      省沿江化工企业关改搬转补助资金</t>
  </si>
  <si>
    <t xml:space="preserve">  [216]商业服务业等支出</t>
  </si>
  <si>
    <t xml:space="preserve">      服务业发展资金</t>
  </si>
  <si>
    <t xml:space="preserve">      省级促进市场体系建设专项资金</t>
  </si>
  <si>
    <t xml:space="preserve">      外经贸发展专项资金</t>
  </si>
  <si>
    <t xml:space="preserve">      城乡冷链和国家物流枢纽建设项目中央基建投资</t>
  </si>
  <si>
    <t xml:space="preserve">  [220]自然资源海洋气象等支出</t>
  </si>
  <si>
    <t xml:space="preserve">      全省基本农田保护项目资金</t>
  </si>
  <si>
    <t xml:space="preserve">      地质灾害防治与矿山环境治理项目</t>
  </si>
  <si>
    <t xml:space="preserve">      公共气象服务</t>
  </si>
  <si>
    <t xml:space="preserve">  [221]住房保障支出</t>
  </si>
  <si>
    <t xml:space="preserve">      保障性安居工程中央基建投资</t>
  </si>
  <si>
    <t xml:space="preserve">      国有垦区危房改造项目中央基建投资</t>
  </si>
  <si>
    <t xml:space="preserve">  [222]粮油物资储备支出</t>
  </si>
  <si>
    <t xml:space="preserve">      全省供销社系统农业社会化服务体系奖补资金</t>
  </si>
  <si>
    <t xml:space="preserve">      综合防灾减灾能力建设专项中央基建投资</t>
  </si>
  <si>
    <t xml:space="preserve">      重点地区应急储气设施建设中央基建投资</t>
  </si>
  <si>
    <t xml:space="preserve">      煤炭储备能力建设中央基建投资</t>
  </si>
  <si>
    <t xml:space="preserve">      全省粮食流通产业发展项目</t>
  </si>
  <si>
    <t xml:space="preserve">      粮食安全保障调控和应急设施项目中央基建投资</t>
  </si>
  <si>
    <t xml:space="preserve">      省级食盐储备资金</t>
  </si>
  <si>
    <t xml:space="preserve">      节日增供价差补贴资金</t>
  </si>
  <si>
    <t xml:space="preserve">  [224]灾害防治及应急管理支出</t>
  </si>
  <si>
    <t xml:space="preserve">      安全生产专项经费</t>
  </si>
  <si>
    <t xml:space="preserve">      草原防火等其他农业基础设施专项中央基建投资</t>
  </si>
  <si>
    <t xml:space="preserve">      森林防火专项经费</t>
  </si>
  <si>
    <t xml:space="preserve">      防震减灾专项资金</t>
  </si>
  <si>
    <t xml:space="preserve">      自然灾害防治体系建设补助资金 </t>
  </si>
  <si>
    <t xml:space="preserve">      暴雨洪涝灾害救灾应急补助中央基建投资</t>
  </si>
  <si>
    <t xml:space="preserve">      新型冠状病毒感染的肺炎疫情应急防控中央基建投资</t>
  </si>
  <si>
    <t xml:space="preserve">  [229]其他支出</t>
  </si>
  <si>
    <t xml:space="preserve">      资源型地区转型发展专项中央基建投资</t>
  </si>
  <si>
    <t xml:space="preserve">      老工业地区振兴发展中央基建投资</t>
  </si>
  <si>
    <t xml:space="preserve">      其他专项补助</t>
  </si>
  <si>
    <t xml:space="preserve">      补短板领域政府支持引导民间投资专项中央基建投资</t>
  </si>
  <si>
    <t>说明：涉及国防支出未公开</t>
  </si>
  <si>
    <r>
      <t>全市</t>
    </r>
    <r>
      <rPr>
        <sz val="16"/>
        <rFont val="Times New Roman"/>
      </rPr>
      <t>2022</t>
    </r>
    <r>
      <rPr>
        <sz val="16"/>
        <rFont val="方正大标宋简体"/>
      </rPr>
      <t>年地方政府一般债务限额余额表</t>
    </r>
  </si>
  <si>
    <r>
      <t xml:space="preserve">                                                                                                      </t>
    </r>
    <r>
      <rPr>
        <sz val="10"/>
        <rFont val="宋体"/>
      </rPr>
      <t>单位：万元</t>
    </r>
  </si>
  <si>
    <t xml:space="preserve">地 区</t>
  </si>
  <si>
    <t>一般债务</t>
  </si>
  <si>
    <t>余额</t>
  </si>
  <si>
    <t>限额</t>
  </si>
  <si>
    <r>
      <t xml:space="preserve">  </t>
    </r>
    <r>
      <rPr>
        <sz val="11"/>
        <rFont val="宋体"/>
      </rPr>
      <t>随州市</t>
    </r>
  </si>
  <si>
    <r>
      <t xml:space="preserve">    </t>
    </r>
    <r>
      <rPr>
        <sz val="11"/>
        <rFont val="宋体"/>
      </rPr>
      <t>随州市本级</t>
    </r>
  </si>
  <si>
    <r>
      <t xml:space="preserve">    </t>
    </r>
    <r>
      <rPr>
        <sz val="11"/>
        <rFont val="宋体"/>
      </rPr>
      <t>曾都区</t>
    </r>
  </si>
  <si>
    <r>
      <t xml:space="preserve">    </t>
    </r>
    <r>
      <rPr>
        <sz val="11"/>
        <rFont val="宋体"/>
      </rPr>
      <t>随县</t>
    </r>
  </si>
  <si>
    <r>
      <t xml:space="preserve">    </t>
    </r>
    <r>
      <rPr>
        <sz val="11"/>
        <rFont val="宋体"/>
      </rPr>
      <t>广水市</t>
    </r>
  </si>
  <si>
    <t xml:space="preserve">债务情况说明：
1、全市政府债务限额情况。截至2022年底，省核定全市政府债务限额241.17亿元，其中：一般债务116亿元，专项债务125.17亿元。分地区情况为：市本级政府债务限额77.96亿元，其中：一般债务25.04亿元，专项债务59.52亿元；县市区政府债务限额163.21亿元，其中：一般债务90.96亿元，专项债务72.25亿元。
2、全市新增政府债务限额情况。2022年，全市新增政府债务限额33.14亿元，其中：一般债务10.74亿元，专项债务23.4亿元。分地区情况为：市本级新增政府债务限额8.06亿元，其中：一般债务2.68亿元，专项债务5.38亿元；县市区新增政府债务限额26.08亿元，其中：一般债务8.06亿元，专项债务18.02亿元。
3、全市政府债务余额情况。截至2022年底，全市政府债务余额228.33亿元，其中：一般债务103.16亿元，专项债务125.17亿元。分地区情况为：市本级政府债务余额72.51亿元，其中：一般债务19.59亿元，专项债务52.92亿元；县市区政府债务余额155.82亿元，其中：一般债务83.57亿元，专项债务72.25亿元。
4、全市新增政府债务情况。2022年，全市新增政府债务44.41亿元，其中：一般债务9.79亿元，专项债务34.62元。分地区情况为：市本级新增政府债务8.04亿元，其中：一般债务0.64亿元，专项债务7.4亿元；县市区新增政府债务36.37亿元，其中：一般债务9.15亿元，专项债务27.22亿元。按照使用领域划分：全市一般债务用于市政建设3.39亿元、道路交通3.18亿元、农林水利1.61亿元、文化教育0.9亿元、自然灾害防治体系建设0.04亿元、医疗卫生0.19亿元、政权建设0.04亿元、社会保障0.32亿元、其他0.12亿元;专项债务用于保障住房5.48亿元、医疗卫生4.12亿元、社会保障3.4亿元、农林水利3.4亿元、市政建设10.96亿元、文化教育6.3亿元、生态环保0.86亿元、其他0.1亿元。
5、全市政府债务还本付息情况。2022年，全市偿还政府债务本息30.85亿元，其中：还本23.77亿元，付息7.08亿元；市本级偿还政府债务本息8.15亿元，其中：还本5.74亿元，付息2.41 亿元；县市区偿还政府债务本息22.7亿元，其中：还本18.04亿元，付息4.66亿元。
6、全市政府债务再融资情况。2022年，全市发行再融资债券为150308万元，其中：一般债券50334万元、专项债券99974万元；2022年随州本级政府再融资债券为19917万元，其中：一般债券2826万元、专项债券17091万元。
</t>
  </si>
  <si>
    <t>2022年度随州市政府性基金预算收入决算明细表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</si>
  <si>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</si>
  <si>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</si>
  <si>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</si>
  <si>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</si>
  <si>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</si>
  <si>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</si>
  <si>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</si>
  <si>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</si>
  <si>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</si>
  <si>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</si>
  <si>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</si>
  <si>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</si>
  <si>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</si>
  <si>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</si>
  <si>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</si>
  <si>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</si>
  <si>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</si>
  <si>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</si>
  <si>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</si>
  <si>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</si>
  <si>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</si>
  <si>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</si>
  <si>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</si>
  <si>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</si>
  <si>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</si>
  <si>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</si>
  <si>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</si>
  <si>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</si>
  <si>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</si>
  <si>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</si>
  <si>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</si>
  <si>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</si>
  <si>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</si>
  <si>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</si>
  <si>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</si>
  <si>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</si>
  <si>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</si>
  <si>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</si>
  <si>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</si>
  <si>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</si>
  <si>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</si>
  <si>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</si>
  <si>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</si>
  <si>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</si>
  <si>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</si>
  <si>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</si>
  <si>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</si>
  <si>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</si>
  <si>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</si>
  <si>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</si>
  <si>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</si>
  <si>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</si>
  <si>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</si>
  <si>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</si>
  <si>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</si>
  <si>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</si>
  <si>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</si>
  <si>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</si>
  <si>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</si>
  <si>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</si>
  <si>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</si>
  <si>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</si>
  <si>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</si>
  <si>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</si>
  <si>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</si>
  <si>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</si>
  <si>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</si>
  <si>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</si>
  <si>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</si>
  <si>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</si>
  <si>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2022年度随州市政府性基金预算支出决算表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</si>
  <si>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</si>
  <si>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</si>
  <si>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</si>
  <si>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</si>
  <si>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</si>
  <si>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</si>
  <si>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</si>
  <si>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</si>
  <si>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</si>
  <si>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</si>
  <si>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</si>
  <si>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</si>
  <si>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</si>
  <si>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</si>
  <si>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</si>
  <si>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</si>
  <si>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</si>
  <si>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</si>
  <si>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</si>
  <si>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</si>
  <si>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</si>
  <si>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</si>
  <si>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</si>
  <si>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</si>
  <si>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</si>
  <si>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</si>
  <si>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</si>
  <si>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</si>
  <si>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</si>
  <si>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</si>
  <si>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</si>
  <si>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</si>
  <si>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</si>
  <si>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</si>
  <si>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</si>
  <si>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</si>
  <si>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</si>
  <si>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</si>
  <si>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</si>
  <si>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</si>
  <si>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</si>
  <si>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</si>
  <si>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</si>
  <si>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</si>
  <si>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</si>
  <si>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</si>
  <si>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</si>
  <si>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</si>
  <si>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</si>
  <si>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</si>
  <si>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</si>
  <si>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</si>
  <si>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</si>
  <si>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</si>
  <si>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</si>
  <si>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</si>
  <si>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</si>
  <si>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</si>
  <si>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</si>
  <si>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</si>
  <si>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</si>
  <si>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</si>
  <si>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</si>
  <si>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</si>
  <si>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</si>
  <si>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</si>
  <si>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</si>
  <si>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</si>
  <si>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</si>
  <si>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</si>
  <si>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</si>
  <si>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</si>
  <si>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</si>
  <si>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</si>
  <si>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</si>
  <si>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</si>
  <si>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</si>
  <si>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</si>
  <si>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</si>
  <si>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</si>
  <si>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</si>
  <si>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</si>
  <si>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</si>
  <si>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</si>
  <si>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</si>
  <si>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</si>
  <si>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</si>
  <si>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</si>
  <si>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</si>
  <si>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</si>
  <si>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</si>
  <si>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</si>
  <si>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</si>
  <si>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</si>
  <si>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</si>
  <si>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</si>
  <si>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</si>
  <si>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</si>
  <si>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</si>
  <si>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</si>
  <si>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</si>
  <si>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</si>
  <si>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</si>
  <si>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</si>
  <si>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</si>
  <si>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</si>
  <si>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</si>
  <si>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</si>
  <si>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</si>
  <si>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</si>
  <si>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</si>
  <si>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</si>
  <si>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</si>
  <si>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</si>
  <si>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</si>
  <si>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</si>
  <si>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</si>
  <si>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</si>
  <si>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</si>
  <si>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</si>
  <si>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</si>
  <si>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</si>
  <si>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</si>
  <si>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</si>
  <si>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</si>
  <si>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</si>
  <si>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</si>
  <si>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</si>
  <si>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</si>
  <si>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</si>
  <si>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</si>
  <si>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</si>
  <si>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</si>
  <si>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</si>
  <si>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</si>
  <si>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</si>
  <si>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</si>
  <si>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</si>
  <si>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</si>
  <si>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</si>
  <si>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</si>
  <si>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</si>
  <si>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</si>
  <si>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</si>
  <si>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</si>
  <si>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</si>
  <si>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</si>
  <si>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</si>
  <si>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</si>
  <si>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</si>
  <si>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</si>
  <si>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</si>
  <si>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</si>
  <si>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</si>
  <si>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</si>
  <si>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</si>
  <si>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</si>
  <si>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</si>
  <si>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</si>
  <si>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</si>
  <si>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</si>
  <si>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</si>
  <si>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</si>
  <si>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</si>
  <si>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</si>
  <si>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</si>
  <si>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</si>
  <si>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</si>
  <si>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</si>
  <si>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</si>
  <si>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</si>
  <si>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</si>
  <si>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</si>
  <si>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</si>
  <si>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</si>
  <si>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</si>
  <si>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</si>
  <si>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</si>
  <si>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</si>
  <si>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</si>
  <si>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</si>
  <si>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</si>
  <si>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</si>
  <si>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</si>
  <si>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</si>
  <si>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</si>
  <si>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</si>
  <si>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</si>
  <si>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</si>
  <si>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</si>
  <si>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</si>
  <si>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</si>
  <si>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</si>
  <si>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</si>
  <si>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</si>
  <si>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</si>
  <si>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</si>
  <si>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</si>
  <si>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</si>
  <si>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</si>
  <si>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</si>
  <si>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</si>
  <si>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</si>
  <si>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</si>
  <si>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</si>
  <si>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</si>
  <si>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</si>
  <si>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</si>
  <si>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</si>
  <si>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</si>
  <si>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</si>
  <si>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</si>
  <si>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</si>
  <si>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</si>
  <si>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</si>
  <si>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</si>
  <si>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</si>
  <si>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</si>
  <si>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</si>
  <si>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</si>
  <si>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</si>
  <si>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</si>
  <si>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</si>
  <si>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</si>
  <si>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</si>
  <si>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</si>
  <si>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</si>
  <si>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</si>
  <si>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</si>
  <si>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2022年度随州市本级政府性基金预算收入决算明细表</t>
  </si>
  <si>
    <t>2022年度随州市本级政府性基金预算支出决算功能分类明细表</t>
  </si>
  <si>
    <t>随州市本级</t>
  </si>
  <si>
    <t>政府性基金</t>
  </si>
  <si>
    <t xml:space="preserve">      国家电影事业发展专项资金</t>
  </si>
  <si>
    <t xml:space="preserve">      省级体育转移支付补助经费</t>
  </si>
  <si>
    <t xml:space="preserve">      体育产业转移支付资金</t>
  </si>
  <si>
    <t xml:space="preserve">      旅游发展基金中央补助地方项目资金</t>
  </si>
  <si>
    <t xml:space="preserve">      中央水库移民扶持基金</t>
  </si>
  <si>
    <t xml:space="preserve">      大中型水库移民后期扶持基金</t>
  </si>
  <si>
    <t xml:space="preserve">      省大中型水库库区基金</t>
  </si>
  <si>
    <t xml:space="preserve">      国家重大水利工程建设基金</t>
  </si>
  <si>
    <t xml:space="preserve">      港口建设费支持港口航道公共基础设施建设</t>
  </si>
  <si>
    <t xml:space="preserve">      民航发展基金用于民航基础设施建设和机场航线补贴资金</t>
  </si>
  <si>
    <t xml:space="preserve">      福彩业务费市县转移支付</t>
  </si>
  <si>
    <t xml:space="preserve">      福彩公益金市县分成</t>
  </si>
  <si>
    <t xml:space="preserve">      体彩公益金市县分成</t>
  </si>
  <si>
    <t xml:space="preserve">      中央集中彩票公益金支持体育事业专项资金</t>
  </si>
  <si>
    <t xml:space="preserve">      中央集中彩票公益金支持社会福利事业专项资金</t>
  </si>
  <si>
    <t xml:space="preserve">      残疾人事业发展补助资金</t>
  </si>
  <si>
    <t xml:space="preserve">      体育企业纾困资金</t>
  </si>
  <si>
    <t xml:space="preserve">      中央财政医疗救助补助资金</t>
  </si>
  <si>
    <t xml:space="preserve">      中央专项彩票公益金支持贫困革命老区脱贫攻坚资金</t>
  </si>
  <si>
    <t xml:space="preserve">      中央专项彩票公益金支持地方社会公益事业发展资金</t>
  </si>
  <si>
    <t xml:space="preserve">      中央专项彩票公益金支持乡村学校少年宫项目</t>
  </si>
  <si>
    <t xml:space="preserve">      中央专项彩票公益金支持开展居家和社区养老服务改革试点补助资金</t>
  </si>
  <si>
    <t xml:space="preserve">      中央专项彩票公益金支持残疾人事业发展补助资金</t>
  </si>
  <si>
    <t xml:space="preserve">      中央专项彩票公益金支持城乡医疗救助资金</t>
  </si>
  <si>
    <t xml:space="preserve">      困难群众等民政对象救助补助资金</t>
  </si>
  <si>
    <t xml:space="preserve">      红十字事业发展补助资金</t>
  </si>
  <si>
    <t xml:space="preserve">      社会服务机构建设管理补助资金</t>
  </si>
  <si>
    <t xml:space="preserve">      社会服务管理事务支出补助资金</t>
  </si>
  <si>
    <t>“惠动湖北”消费券</t>
  </si>
  <si>
    <t xml:space="preserve">      省级体育产业发展引导资金</t>
  </si>
  <si>
    <t xml:space="preserve">      省级自然灾害生活救助金及防灾减灾体系建设经费</t>
  </si>
  <si>
    <t xml:space="preserve">      实施全民健身计划及群众体育组织</t>
  </si>
  <si>
    <t xml:space="preserve">      省级民政一般性转移支付资金</t>
  </si>
  <si>
    <t xml:space="preserve">  [232]付息支出</t>
  </si>
  <si>
    <t xml:space="preserve">     国有土地使用权出让金付息</t>
  </si>
  <si>
    <t xml:space="preserve">     其他地方自行试点项目收益专项 债券付息支出</t>
  </si>
  <si>
    <t>说明：曾都区、高新区、大洪山有付息支出专项转移支付，主要是根据债务处下发《省财政厅关于2022年批准部分地区债券划转事项的函》）（鄂财函〔2022〕210号）文件，将随州市本级对大洪山高新区历年二次转贷债务余额全部划转至曾都区，对应的高新区大洪山2022年专项债务付息同步调整到曾都区列支，通过付息支出专项转移支出调整数据。</t>
  </si>
  <si>
    <r>
      <t>全市</t>
    </r>
    <r>
      <rPr>
        <sz val="20"/>
        <rFont val="Times New Roman"/>
      </rPr>
      <t>2022</t>
    </r>
    <r>
      <rPr>
        <sz val="20"/>
        <rFont val="方正大标宋简体"/>
      </rPr>
      <t>年地方政府专项债务限额余额表</t>
    </r>
  </si>
  <si>
    <t>专项债务</t>
  </si>
  <si>
    <r>
      <t xml:space="preserve">  </t>
    </r>
    <r>
      <rPr>
        <sz val="10"/>
        <rFont val="宋体"/>
      </rPr>
      <t>随州市</t>
    </r>
  </si>
  <si>
    <r>
      <t xml:space="preserve">    </t>
    </r>
    <r>
      <rPr>
        <sz val="10"/>
        <rFont val="宋体"/>
      </rPr>
      <t>随州市本级</t>
    </r>
  </si>
  <si>
    <r>
      <t xml:space="preserve">    </t>
    </r>
    <r>
      <rPr>
        <sz val="10"/>
        <rFont val="宋体"/>
      </rPr>
      <t>曾都区</t>
    </r>
  </si>
  <si>
    <r>
      <t xml:space="preserve">    </t>
    </r>
    <r>
      <rPr>
        <sz val="10"/>
        <rFont val="宋体"/>
      </rPr>
      <t>随县</t>
    </r>
  </si>
  <si>
    <r>
      <t xml:space="preserve">    </t>
    </r>
    <r>
      <rPr>
        <sz val="10"/>
        <rFont val="宋体"/>
      </rPr>
      <t>广水市</t>
    </r>
  </si>
  <si>
    <t>2022年度随州市国有资本经营预算收入决算明细表</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</si>
  <si>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</si>
  <si>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</si>
  <si>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</si>
  <si>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</si>
  <si>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</si>
  <si>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</si>
  <si>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</si>
  <si>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</si>
  <si>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</si>
  <si>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</si>
  <si>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</si>
  <si>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</si>
  <si>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</si>
  <si>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</si>
  <si>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</si>
  <si>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</si>
  <si>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</si>
  <si>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</si>
  <si>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</si>
  <si>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</si>
  <si>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</si>
  <si>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</si>
  <si>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</si>
  <si>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</si>
  <si>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</si>
  <si>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</si>
  <si>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</si>
  <si>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</si>
  <si>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</si>
  <si>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</si>
  <si>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</si>
  <si>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</si>
  <si>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</si>
  <si>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</si>
  <si>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</si>
  <si>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</si>
  <si>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</si>
  <si>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</si>
  <si>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</si>
  <si>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</si>
  <si>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</si>
  <si>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</si>
  <si>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</si>
  <si>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</si>
  <si>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</si>
  <si>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</si>
  <si>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</si>
  <si>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</si>
  <si>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</si>
  <si>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</si>
  <si>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</si>
  <si>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2022年度随州市国有资本经营预算支出决算明细表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</si>
  <si>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</si>
  <si>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</si>
  <si>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</si>
  <si>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</si>
  <si>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</si>
  <si>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</si>
  <si>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</si>
  <si>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</si>
  <si>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</si>
  <si>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</si>
  <si>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</si>
  <si>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</si>
  <si>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</si>
  <si>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</si>
  <si>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</si>
  <si>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</si>
  <si>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</si>
  <si>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</si>
  <si>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</si>
  <si>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</si>
  <si>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</si>
  <si>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</si>
  <si>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</si>
  <si>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</si>
  <si>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</si>
  <si>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</si>
  <si>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</si>
  <si>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2022年度随州市本级国有资本经营预算收入决算明细表</t>
  </si>
  <si>
    <t>2022年度随州市本级国有资本经营预算支出决算明细表</t>
  </si>
  <si>
    <t>广水市</t>
  </si>
  <si>
    <t>随县</t>
  </si>
  <si>
    <t>国有资本经营预算资金</t>
  </si>
  <si>
    <t xml:space="preserve">  [223]国有资本经营预算支出</t>
  </si>
  <si>
    <t xml:space="preserve">      国有企业退休人员社会化管理补助资金</t>
  </si>
  <si>
    <t>2022年度随州市社会保险基金预算收入决算表</t>
  </si>
  <si>
    <t xml:space="preserve">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</si>
  <si>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</si>
  <si>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</si>
  <si>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</si>
  <si>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</si>
  <si>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</si>
  <si>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</si>
  <si>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</si>
  <si>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</si>
  <si>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</si>
  <si>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</si>
  <si>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</si>
  <si>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</si>
  <si>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</si>
  <si>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</si>
  <si>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</si>
  <si>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2022年度随州市社会保险基金预算支出决算表</t>
  </si>
  <si>
    <t>二、支出</t>
  </si>
  <si>
    <t xml:space="preserve">   其中:社会保险待遇支出</t>
  </si>
  <si>
    <t xml:space="preserve">        转移支出</t>
  </si>
  <si>
    <t xml:space="preserve">        其他支出</t>
  </si>
  <si>
    <t xml:space="preserve">        全国统筹调剂资金支出</t>
  </si>
  <si>
    <t>2022年度随州市本级社会保险基金预算收入决算表</t>
  </si>
  <si>
    <t>2022年度随州市本级社会保险基金预算支出决算表</t>
  </si>
  <si>
    <t>2022年市本级城乡居民基本养老保险基金收支决算表</t>
  </si>
  <si>
    <r>
      <t/>
    </r>
    <r>
      <rPr>
        <b/>
        <sz val="10"/>
        <color indexed="64"/>
        <rFont val="Times New Roman"/>
      </rPr>
      <t>项</t>
    </r>
    <r>
      <rPr>
        <b/>
        <sz val="10"/>
        <color indexed="64"/>
        <rFont val="Times New Roman"/>
      </rPr>
      <t xml:space="preserve">        </t>
    </r>
    <r>
      <rPr>
        <b/>
        <sz val="10"/>
        <color indexed="64"/>
        <rFont val="宋体"/>
      </rPr>
      <t>目</t>
    </r>
  </si>
  <si>
    <t>一、个人缴费收入</t>
  </si>
  <si>
    <t>一、基础养老金支出</t>
  </si>
  <si>
    <r>
      <t/>
    </r>
    <r>
      <rPr>
        <sz val="10"/>
        <color indexed="64"/>
        <rFont val="Times New Roman"/>
      </rPr>
      <t xml:space="preserve">    </t>
    </r>
    <r>
      <rPr>
        <sz val="10"/>
        <color indexed="64"/>
        <rFont val="宋体"/>
      </rPr>
      <t>其中：财政为困难人员代缴收入</t>
    </r>
  </si>
  <si>
    <t>二、个人账户养老金支出</t>
  </si>
  <si>
    <t>二、财政补贴收入</t>
  </si>
  <si>
    <t>三、丧葬补助金支出</t>
  </si>
  <si>
    <r>
      <t/>
    </r>
    <r>
      <rPr>
        <sz val="10"/>
        <color indexed="64"/>
        <rFont val="Times New Roman"/>
      </rPr>
      <t xml:space="preserve">    </t>
    </r>
    <r>
      <rPr>
        <sz val="10"/>
        <color indexed="64"/>
        <rFont val="宋体"/>
      </rPr>
      <t>其中：财政对基础养老金的补贴</t>
    </r>
  </si>
  <si>
    <t>四、转移支出</t>
  </si>
  <si>
    <r>
      <t/>
    </r>
    <r>
      <rPr>
        <sz val="10"/>
        <color indexed="64"/>
        <rFont val="Times New Roman"/>
      </rPr>
      <t xml:space="preserve">          </t>
    </r>
    <r>
      <rPr>
        <sz val="10"/>
        <color indexed="64"/>
        <rFont val="宋体"/>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</si>
  <si>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</si>
  <si>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</si>
  <si>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</si>
  <si>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</si>
  <si>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</si>
  <si>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</si>
  <si>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</si>
  <si>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</si>
  <si>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</si>
  <si>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</si>
  <si>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</si>
  <si>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</si>
  <si>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</si>
  <si>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</si>
  <si>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</si>
  <si>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</si>
  <si>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</si>
  <si>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t/>
    </r>
    <r>
      <rPr>
        <sz val="10"/>
        <color indexed="64"/>
        <rFont val="Times New Roman"/>
      </rPr>
      <t>总</t>
    </r>
    <r>
      <rPr>
        <sz val="10"/>
        <color indexed="64"/>
        <rFont val="Times New Roman"/>
      </rPr>
      <t xml:space="preserve">        </t>
    </r>
    <r>
      <rPr>
        <sz val="10"/>
        <color indexed="64"/>
        <rFont val="宋体"/>
      </rPr>
      <t>计</t>
    </r>
  </si>
  <si>
    <t>注：市本级无城乡居民基本养老保险基金</t>
  </si>
  <si>
    <t>2022年市本级机关事业单位基本养老保险基金决算表</t>
  </si>
  <si>
    <r>
      <t>项</t>
    </r>
    <r>
      <rPr>
        <b/>
        <sz val="10"/>
        <rFont val="Times New Roman"/>
      </rPr>
      <t xml:space="preserve"> </t>
    </r>
    <r>
      <rPr>
        <b/>
        <sz val="10"/>
        <rFont val="宋体"/>
      </rPr>
      <t>目</t>
    </r>
  </si>
  <si>
    <r>
      <t>金</t>
    </r>
    <r>
      <rPr>
        <b/>
        <sz val="10"/>
        <rFont val="Times New Roman"/>
      </rPr>
      <t xml:space="preserve"> </t>
    </r>
    <r>
      <rPr>
        <b/>
        <sz val="10"/>
        <rFont val="宋体"/>
      </rPr>
      <t>额</t>
    </r>
  </si>
  <si>
    <t>一、基本养老保险费收入</t>
  </si>
  <si>
    <t>一、基本养老金支出</t>
  </si>
  <si>
    <t>二、转移支出</t>
  </si>
  <si>
    <t>三、利息收入</t>
  </si>
  <si>
    <t>三、其他支出</t>
  </si>
  <si>
    <t>四、转移收入</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</si>
  <si>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</si>
  <si>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</si>
  <si>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</si>
  <si>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</si>
  <si>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</si>
  <si>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</si>
  <si>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</si>
  <si>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</si>
  <si>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</si>
  <si>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</si>
  <si>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</si>
  <si>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</si>
  <si>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r>
      <t>总</t>
    </r>
    <r>
      <rPr>
        <sz val="10"/>
        <rFont val="Times New Roman"/>
      </rPr>
      <t xml:space="preserve"> </t>
    </r>
    <r>
      <rPr>
        <sz val="10"/>
        <rFont val="宋体"/>
      </rPr>
      <t>计</t>
    </r>
  </si>
  <si>
    <t xml:space="preserve">总 计</t>
  </si>
  <si>
    <t>2022年市本级职工基本医疗保险(含生育保险)基金收支决算表</t>
  </si>
  <si>
    <t xml:space="preserve">项 目</t>
  </si>
  <si>
    <t xml:space="preserve">小 计</t>
  </si>
  <si>
    <t>基本医疗保险统筹基金（含单建统筹）</t>
  </si>
  <si>
    <t xml:space="preserve">基本医疗保险        个人账户基金</t>
  </si>
  <si>
    <t xml:space="preserve">基本医疗保险    个人账户基金</t>
  </si>
  <si>
    <t>一、基本医疗保险费收入</t>
  </si>
  <si>
    <t>一、基本医疗保险待遇支出</t>
  </si>
  <si>
    <t xml:space="preserve">   其中：单位缴费</t>
  </si>
  <si>
    <t xml:space="preserve">　 其中：住院费用支出</t>
  </si>
  <si>
    <t xml:space="preserve">   个人缴费</t>
  </si>
  <si>
    <t xml:space="preserve">　       门诊费用支出</t>
  </si>
  <si>
    <t xml:space="preserve">        生育医疗费用支出</t>
  </si>
  <si>
    <t xml:space="preserve">   其中：对医保基金负担新冠病毒疫苗及接种费用的补助</t>
  </si>
  <si>
    <t xml:space="preserve">        生育津贴支出</t>
  </si>
  <si>
    <t>2022年市本级城乡居民基本医疗保险基金收支决算表</t>
  </si>
  <si>
    <t xml:space="preserve">   其中：集体扶持收入</t>
  </si>
  <si>
    <t>　　其中：住院费用支出</t>
  </si>
  <si>
    <t>城乡医疗救助资助收入</t>
  </si>
  <si>
    <t xml:space="preserve">         门诊费用支出</t>
  </si>
  <si>
    <t>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</si>
  <si>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</si>
  <si>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</si>
  <si>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</si>
  <si>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</si>
  <si>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</si>
  <si>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</si>
  <si>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</si>
  <si>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</si>
  <si>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</si>
  <si>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2022年市本级工伤保险基金收支决算表</t>
  </si>
  <si>
    <t>一、工伤保险费收入</t>
  </si>
  <si>
    <t>一、工伤保险待遇支出</t>
  </si>
  <si>
    <t>　　其中：医疗待遇支出</t>
  </si>
  <si>
    <t>二、劳动能力鉴定支出</t>
  </si>
  <si>
    <t>三、工伤保险预防费用支出</t>
  </si>
  <si>
    <t>四、其他支出</t>
  </si>
  <si>
    <t>五、本年支出小计</t>
  </si>
  <si>
    <t>六、补助下级支出</t>
  </si>
  <si>
    <t>七、上解上级支出</t>
  </si>
  <si>
    <t>八、本年支出合计</t>
  </si>
  <si>
    <t>九、本年收支结余</t>
  </si>
  <si>
    <t>十、年末滚存结余</t>
  </si>
  <si>
    <t>其中：储备金</t>
  </si>
  <si>
    <t>2022年市本级失业保险基金收支决算表</t>
  </si>
  <si>
    <r>
      <t/>
    </r>
    <r>
      <rPr>
        <sz val="10"/>
        <rFont val="宋体"/>
      </rPr>
      <t>一、失业保险费收入</t>
    </r>
  </si>
  <si>
    <t>一、失业保险金支出</t>
  </si>
  <si>
    <r>
      <t/>
    </r>
    <r>
      <rPr>
        <sz val="10"/>
        <rFont val="宋体"/>
      </rPr>
      <t>二、财政补贴收入</t>
    </r>
  </si>
  <si>
    <t>二、基本医疗保险费支出</t>
  </si>
  <si>
    <r>
      <t/>
    </r>
    <r>
      <rPr>
        <sz val="10"/>
        <rFont val="宋体"/>
      </rPr>
      <t>三、利息收入</t>
    </r>
  </si>
  <si>
    <t>三、丧葬补助金和抚恤金支出</t>
  </si>
  <si>
    <r>
      <t/>
    </r>
    <r>
      <rPr>
        <sz val="10"/>
        <rFont val="宋体"/>
      </rPr>
      <t>四、转移收入</t>
    </r>
  </si>
  <si>
    <t>四、职业培训和职业介绍补贴支出</t>
  </si>
  <si>
    <r>
      <t/>
    </r>
    <r>
      <rPr>
        <sz val="10"/>
        <rFont val="宋体"/>
      </rPr>
      <t>五、其他收入</t>
    </r>
  </si>
  <si>
    <t>五、其他费用支出</t>
  </si>
  <si>
    <t>六、稳岗返还支出</t>
  </si>
  <si>
    <t>七、技能提升补贴支出</t>
  </si>
  <si>
    <t>八、转移支出</t>
  </si>
  <si>
    <t>九、其他支出</t>
  </si>
  <si>
    <r>
      <t/>
    </r>
    <r>
      <rPr>
        <sz val="10"/>
        <rFont val="宋体"/>
      </rPr>
      <t>六、本年收入小计</t>
    </r>
  </si>
  <si>
    <t>十、本年支出小计</t>
  </si>
  <si>
    <r>
      <t/>
    </r>
    <r>
      <rPr>
        <sz val="10"/>
        <rFont val="宋体"/>
      </rPr>
      <t>七、上级补助收入</t>
    </r>
  </si>
  <si>
    <t>十一、补助下级支出</t>
  </si>
  <si>
    <r>
      <t/>
    </r>
    <r>
      <rPr>
        <sz val="10"/>
        <rFont val="宋体"/>
      </rPr>
      <t>八、下级上解收入</t>
    </r>
  </si>
  <si>
    <t>十二、上解上级支出</t>
  </si>
  <si>
    <r>
      <t/>
    </r>
    <r>
      <rPr>
        <sz val="10"/>
        <rFont val="宋体"/>
      </rPr>
      <t>九、本年收入合计</t>
    </r>
  </si>
  <si>
    <t>十三、本年支出合计</t>
  </si>
  <si>
    <t>十四、本年收支结余</t>
  </si>
  <si>
    <r>
      <t/>
    </r>
    <r>
      <rPr>
        <sz val="10"/>
        <rFont val="宋体"/>
      </rPr>
      <t>十、上年结余</t>
    </r>
  </si>
  <si>
    <t>十五、年末滚存结余</t>
  </si>
  <si>
    <r>
      <t/>
    </r>
    <r>
      <rPr>
        <sz val="10"/>
        <rFont val="宋体"/>
      </rPr>
      <t>总</t>
    </r>
    <r>
      <rPr>
        <sz val="10"/>
        <rFont val="Times New Roman"/>
      </rPr>
      <t xml:space="preserve"> </t>
    </r>
    <r>
      <rPr>
        <sz val="10"/>
        <rFont val="宋体"/>
      </rPr>
      <t>计</t>
    </r>
  </si>
  <si>
    <t>2022年随州市地方政府债券转贷情况表</t>
  </si>
  <si>
    <t>债券名称</t>
  </si>
  <si>
    <t>债券编码</t>
  </si>
  <si>
    <t>债券类型</t>
  </si>
  <si>
    <r>
      <t>转贷全市</t>
    </r>
    <r>
      <rPr>
        <sz val="10"/>
        <rFont val="Times New Roman"/>
      </rPr>
      <t xml:space="preserve">
</t>
    </r>
    <r>
      <rPr>
        <sz val="10"/>
        <rFont val="黑体"/>
      </rPr>
      <t>债券额度</t>
    </r>
  </si>
  <si>
    <r>
      <t>转贷市本级</t>
    </r>
    <r>
      <rPr>
        <sz val="10"/>
        <rFont val="Times New Roman"/>
      </rPr>
      <t xml:space="preserve">
</t>
    </r>
    <r>
      <rPr>
        <sz val="10"/>
        <rFont val="黑体"/>
      </rPr>
      <t>债券额度</t>
    </r>
  </si>
  <si>
    <r>
      <t>发行时间（年</t>
    </r>
    <r>
      <rPr>
        <sz val="10"/>
        <rFont val="Times New Roman"/>
      </rPr>
      <t>/</t>
    </r>
    <r>
      <rPr>
        <sz val="10"/>
        <rFont val="黑体"/>
      </rPr>
      <t>月</t>
    </r>
    <r>
      <rPr>
        <sz val="10"/>
        <rFont val="Times New Roman"/>
      </rPr>
      <t>/</t>
    </r>
    <r>
      <rPr>
        <sz val="10"/>
        <rFont val="黑体"/>
      </rPr>
      <t>日）</t>
    </r>
  </si>
  <si>
    <r>
      <t>债券</t>
    </r>
    <r>
      <rPr>
        <sz val="10"/>
        <rFont val="Times New Roman"/>
      </rPr>
      <t xml:space="preserve">
</t>
    </r>
    <r>
      <rPr>
        <sz val="10"/>
        <rFont val="黑体"/>
      </rPr>
      <t>利率</t>
    </r>
    <r>
      <rPr>
        <sz val="10"/>
        <rFont val="Times New Roman"/>
      </rPr>
      <t>(%)</t>
    </r>
  </si>
  <si>
    <r>
      <t>债券</t>
    </r>
    <r>
      <rPr>
        <sz val="10"/>
        <rFont val="Times New Roman"/>
      </rPr>
      <t xml:space="preserve">
</t>
    </r>
    <r>
      <rPr>
        <sz val="10"/>
        <rFont val="黑体"/>
      </rPr>
      <t>期限</t>
    </r>
  </si>
  <si>
    <t>一、新增债券</t>
  </si>
  <si>
    <r>
      <t>1.</t>
    </r>
    <r>
      <rPr>
        <b/>
        <sz val="10"/>
        <rFont val="SimSun"/>
      </rPr>
      <t>一般债券</t>
    </r>
  </si>
  <si>
    <t>2022年湖北省政府一般债券（七期）</t>
  </si>
  <si>
    <t>2271143</t>
  </si>
  <si>
    <t>一般债券</t>
  </si>
  <si>
    <t>2022-06-15</t>
  </si>
  <si>
    <t>3.22</t>
  </si>
  <si>
    <t>20年</t>
  </si>
  <si>
    <t>2022年湖北省政府一般债券（三期）</t>
  </si>
  <si>
    <t>2205022</t>
  </si>
  <si>
    <t>2022-01-14</t>
  </si>
  <si>
    <t>3.27</t>
  </si>
  <si>
    <t>15年</t>
  </si>
  <si>
    <t>2022年湖北省政府一般债券（六期）</t>
  </si>
  <si>
    <t>2271142</t>
  </si>
  <si>
    <t>2.86</t>
  </si>
  <si>
    <t>10年</t>
  </si>
  <si>
    <t>2022年湖北省政府一般债券（一期）</t>
  </si>
  <si>
    <t>2205020</t>
  </si>
  <si>
    <t>2.51</t>
  </si>
  <si>
    <t>2年</t>
  </si>
  <si>
    <t>2022年湖北省政府一般债券（二期）</t>
  </si>
  <si>
    <t>2205021</t>
  </si>
  <si>
    <t>2.94</t>
  </si>
  <si>
    <t>7年</t>
  </si>
  <si>
    <t>2022年湖北省政府一般债券（四期）</t>
  </si>
  <si>
    <t>2271140</t>
  </si>
  <si>
    <t>2.68</t>
  </si>
  <si>
    <t>5年</t>
  </si>
  <si>
    <r>
      <t>2.</t>
    </r>
    <r>
      <rPr>
        <b/>
        <sz val="10"/>
        <rFont val="SimSun"/>
      </rPr>
      <t>专项债券</t>
    </r>
  </si>
  <si>
    <t>2022年湖北省（荆州市、黄冈市、咸宁市、随州市、恩施州、仙桃市、神农架林区）棚改专项债券（二期）-2022年湖北省政府专项债券（十期）</t>
  </si>
  <si>
    <t>2205298</t>
  </si>
  <si>
    <t>专项债券</t>
  </si>
  <si>
    <t>2022-02-23</t>
  </si>
  <si>
    <t>2.93</t>
  </si>
  <si>
    <t>2022年湖北省政府专项债券（二十期）</t>
  </si>
  <si>
    <t>2205458</t>
  </si>
  <si>
    <t>2022-03-22</t>
  </si>
  <si>
    <t>3.31</t>
  </si>
  <si>
    <t>2022年湖北省政府专项债券（十五期）</t>
  </si>
  <si>
    <t>2205453</t>
  </si>
  <si>
    <t>2022年湖北省政府专项债券（十九期）</t>
  </si>
  <si>
    <t>2205457</t>
  </si>
  <si>
    <t>2022年湖北省政府专项债券（五十期）</t>
  </si>
  <si>
    <t>2205678</t>
  </si>
  <si>
    <t>2022-05-10</t>
  </si>
  <si>
    <t>3.28</t>
  </si>
  <si>
    <t>17年</t>
  </si>
  <si>
    <t>2022年湖北省政府专项债券(三十期)</t>
  </si>
  <si>
    <t>2205526</t>
  </si>
  <si>
    <t>2022-03-29</t>
  </si>
  <si>
    <t>2.91</t>
  </si>
  <si>
    <t>2022年湖北省政府专项债券（六十三期）</t>
  </si>
  <si>
    <t>2271002</t>
  </si>
  <si>
    <t>2022-06-08</t>
  </si>
  <si>
    <t>14年</t>
  </si>
  <si>
    <t>2022年湖北省政府专项债券（五十三期）</t>
  </si>
  <si>
    <t>2205817</t>
  </si>
  <si>
    <t>2022-05-23</t>
  </si>
  <si>
    <t>3.2</t>
  </si>
  <si>
    <t>11年</t>
  </si>
  <si>
    <t>2022年湖北省政府专项债券（八十一期）</t>
  </si>
  <si>
    <t>2271207</t>
  </si>
  <si>
    <t>2022-06-21</t>
  </si>
  <si>
    <t>3.23</t>
  </si>
  <si>
    <t>2022年湖北省政府专项债券（九十三期）</t>
  </si>
  <si>
    <t>2271973</t>
  </si>
  <si>
    <t>2022-10-28</t>
  </si>
  <si>
    <t>3.07</t>
  </si>
  <si>
    <t>16年</t>
  </si>
  <si>
    <t>2022年湖北省政府专项债券（八十期）</t>
  </si>
  <si>
    <t>2271206</t>
  </si>
  <si>
    <t>3.18</t>
  </si>
  <si>
    <t>13年</t>
  </si>
  <si>
    <t>2022年湖北省政府专项债券（七十七期）</t>
  </si>
  <si>
    <t>2271203</t>
  </si>
  <si>
    <t>2022年湖北省政府专项债券（九十二期）</t>
  </si>
  <si>
    <t>2271972</t>
  </si>
  <si>
    <t>2.98</t>
  </si>
  <si>
    <t>2022年湖北省政府专项债券（五十二期）</t>
  </si>
  <si>
    <t>2205816</t>
  </si>
  <si>
    <t>2.9</t>
  </si>
  <si>
    <t>8年</t>
  </si>
  <si>
    <t>2022年湖北省政府专项债券（三十六期）</t>
  </si>
  <si>
    <t>2205532</t>
  </si>
  <si>
    <t>2022年湖北省政府专项债券（四十六期）</t>
  </si>
  <si>
    <t>2205674</t>
  </si>
  <si>
    <t>3.24</t>
  </si>
  <si>
    <t>12年</t>
  </si>
  <si>
    <t>2022年湖北省（武汉市、黄石市、宜昌市、襄阳市、荆州市、随州市、恩施州）棚改专项债券（十七期）-2022年湖北省政府专项债券（八十六期）</t>
  </si>
  <si>
    <t>2271212</t>
  </si>
  <si>
    <t>2.89</t>
  </si>
  <si>
    <t>2022年湖北省政府专项债券（九十一期）</t>
  </si>
  <si>
    <t>2271971</t>
  </si>
  <si>
    <t>2.82</t>
  </si>
  <si>
    <t>6年</t>
  </si>
  <si>
    <t>2022年湖北省政府专项债券（四十九期）</t>
  </si>
  <si>
    <t>2205677</t>
  </si>
  <si>
    <t>2022年湖北省政府专项债券（六十二期）</t>
  </si>
  <si>
    <t>2271001</t>
  </si>
  <si>
    <t>3.16</t>
  </si>
  <si>
    <t>2022年湖北省政府专项债券（六十七期）</t>
  </si>
  <si>
    <t>2271145</t>
  </si>
  <si>
    <t>19年</t>
  </si>
  <si>
    <t>2022年湖北省（武汉市、十堰市、宜昌市、襄阳市、荆州市、黄冈市、随州市、恩施州、神农架林区）棚改专项债券（五期）-2022年湖北省政府专项债券（二十六期）</t>
  </si>
  <si>
    <t>2205464</t>
  </si>
  <si>
    <t>18年</t>
  </si>
  <si>
    <t>2022年湖北省政府专项债券（九十期）</t>
  </si>
  <si>
    <t>2271970</t>
  </si>
  <si>
    <t>2022年湖北省政府专项债券（四期）</t>
  </si>
  <si>
    <t>2205292</t>
  </si>
  <si>
    <t>2022年湖北省政府专项债券（四十七期）</t>
  </si>
  <si>
    <t>2205675</t>
  </si>
  <si>
    <t>9年</t>
  </si>
  <si>
    <t>2022年湖北省政府专项债券（七十六期）</t>
  </si>
  <si>
    <t>2271202</t>
  </si>
  <si>
    <t>二、再融资债券</t>
  </si>
  <si>
    <t>2022年湖北省政府再融资一般债券（十一期）</t>
  </si>
  <si>
    <t>2205806</t>
  </si>
  <si>
    <t>2.36</t>
  </si>
  <si>
    <t>2022年湖北省政府再融资一般债券（十八期）</t>
  </si>
  <si>
    <t>2205988</t>
  </si>
  <si>
    <t>2.67</t>
  </si>
  <si>
    <t>2022年湖北省政府再融资一般债券（三十一期）</t>
  </si>
  <si>
    <t>2271653</t>
  </si>
  <si>
    <t>2022-09-06</t>
  </si>
  <si>
    <t>2.18</t>
  </si>
  <si>
    <t>2022年湖北省政府再融资一般债券（三十三期）</t>
  </si>
  <si>
    <t>2271655</t>
  </si>
  <si>
    <t>2.5</t>
  </si>
  <si>
    <t>2022年湖北省政府再融资一般债券（三期）</t>
  </si>
  <si>
    <t>2205572</t>
  </si>
  <si>
    <t>2022-04-12</t>
  </si>
  <si>
    <t>2.88</t>
  </si>
  <si>
    <t>2022年湖北省政府再融资一般债券（十三期）</t>
  </si>
  <si>
    <t>2205808</t>
  </si>
  <si>
    <t>2.66</t>
  </si>
  <si>
    <t>2022年湖北省政府再融资一般债券（二十四期）</t>
  </si>
  <si>
    <t>2271365</t>
  </si>
  <si>
    <t>2022-07-01</t>
  </si>
  <si>
    <t>2.76</t>
  </si>
  <si>
    <t>2022年湖北省政府再融资一般债券（七期）</t>
  </si>
  <si>
    <t>2205669</t>
  </si>
  <si>
    <t>2.71</t>
  </si>
  <si>
    <t>2022年湖北省政府再融资一般债券（十五期）</t>
  </si>
  <si>
    <t>2205810</t>
  </si>
  <si>
    <t>2022年湖北省政府再融资一般债券（二十一期）</t>
  </si>
  <si>
    <t>2271362</t>
  </si>
  <si>
    <t>2.08</t>
  </si>
  <si>
    <t>1年</t>
  </si>
  <si>
    <t>2022年湖北省政府再融资一般债券（十期）</t>
  </si>
  <si>
    <t>2205805</t>
  </si>
  <si>
    <t>2.05</t>
  </si>
  <si>
    <t>2022年湖北省政府再融资一般债券（五期）</t>
  </si>
  <si>
    <t>2205667</t>
  </si>
  <si>
    <t>2.44</t>
  </si>
  <si>
    <t>2022年湖北省政府再融资一般债券（十四期）</t>
  </si>
  <si>
    <t>2205809</t>
  </si>
  <si>
    <t>2022年湖北省政府再融资一般债券（二十三期）</t>
  </si>
  <si>
    <t>2271364</t>
  </si>
  <si>
    <t>2.54</t>
  </si>
  <si>
    <t>3年</t>
  </si>
  <si>
    <t>2022年湖北省政府再融资专项债券（五期）</t>
  </si>
  <si>
    <t>2205578</t>
  </si>
  <si>
    <t>2022年湖北省政府再融资专项债券（九期）</t>
  </si>
  <si>
    <t>2205813</t>
  </si>
  <si>
    <t>2022年湖北省政府再融资专项债券（四期）</t>
  </si>
  <si>
    <t>2205577</t>
  </si>
  <si>
    <t>2.63</t>
  </si>
  <si>
    <t>2022年湖北省政府再融资专项债券（十一期）</t>
  </si>
  <si>
    <t>2205815</t>
  </si>
  <si>
    <t>2022年湖北省政府再融资专项债券（十三期）</t>
  </si>
  <si>
    <t>2205992</t>
  </si>
  <si>
    <t>2.39</t>
  </si>
  <si>
    <t>2022年湖北省政府再融资专项债券（二十三期）</t>
  </si>
  <si>
    <t>2271575</t>
  </si>
  <si>
    <t>2022-07-27</t>
  </si>
  <si>
    <t>2022年湖北省政府再融资专项债券（六期）</t>
  </si>
  <si>
    <t>2205579</t>
  </si>
  <si>
    <t>2022年湖北省政府再融资专项债券（二十四期）</t>
  </si>
  <si>
    <t>2271576</t>
  </si>
  <si>
    <t>2022年湖北省政府再融资专项债券（十二期）</t>
  </si>
  <si>
    <t>2205991</t>
  </si>
  <si>
    <t>2.07</t>
  </si>
  <si>
    <t>2022年湖北省政府再融资专项债券（十期）</t>
  </si>
  <si>
    <t>2205814</t>
  </si>
  <si>
    <t>2022年湖北省政府再融资专项债券（二十二期）</t>
  </si>
  <si>
    <t>2271574</t>
  </si>
  <si>
    <t>2.46</t>
  </si>
  <si>
    <t>2022年湖北省政府再融资专项债券（二十六期）</t>
  </si>
  <si>
    <t>2271658</t>
  </si>
  <si>
    <t>2022年湖北省政府再融资专项债券（三十期）</t>
  </si>
  <si>
    <t>2271724</t>
  </si>
  <si>
    <t>2022-10-12</t>
  </si>
  <si>
    <t>2.41</t>
  </si>
  <si>
    <t>2022年湖北省政府再融资专项债券（二十九期）</t>
  </si>
  <si>
    <t>2271723</t>
  </si>
  <si>
    <t>2.21</t>
  </si>
  <si>
    <t>2022年湖北省政府再融资专项债券（二十一期）</t>
  </si>
  <si>
    <t>2271573</t>
  </si>
  <si>
    <t>2.34</t>
  </si>
  <si>
    <t>2022年湖北省政府再融资专项债券（二十五期）</t>
  </si>
  <si>
    <t>2271577</t>
  </si>
  <si>
    <t>2.87</t>
  </si>
  <si>
    <t>2022年湖北省政府再融资专项债券（十五期）</t>
  </si>
  <si>
    <t>2205994</t>
  </si>
  <si>
    <t>2022年湖北省政府再融资专项债券（二十八期）</t>
  </si>
  <si>
    <t>2271722</t>
  </si>
  <si>
    <t>1.92</t>
  </si>
  <si>
    <t>2022年全市及市本级地方政府债券还本付息决算表</t>
  </si>
  <si>
    <t xml:space="preserve">项  目</t>
  </si>
  <si>
    <t>全市</t>
  </si>
  <si>
    <r>
      <t/>
    </r>
    <r>
      <rPr>
        <b/>
        <sz val="11"/>
        <rFont val="SimSun"/>
      </rPr>
      <t>合</t>
    </r>
    <r>
      <rPr>
        <b/>
        <sz val="11"/>
        <rFont val="Times New Roman"/>
      </rPr>
      <t xml:space="preserve">  </t>
    </r>
    <r>
      <rPr>
        <b/>
        <sz val="11"/>
        <rFont val="SimSun"/>
      </rPr>
      <t>计</t>
    </r>
  </si>
  <si>
    <t>一、还本决算数</t>
  </si>
  <si>
    <r>
      <t/>
    </r>
    <r>
      <rPr>
        <sz val="11"/>
        <rFont val="SimSun"/>
      </rPr>
      <t>（一）一般债券</t>
    </r>
  </si>
  <si>
    <r>
      <t xml:space="preserve">   </t>
    </r>
    <r>
      <rPr>
        <sz val="11"/>
        <rFont val="SimSun"/>
      </rPr>
      <t>其中：再融资</t>
    </r>
  </si>
  <si>
    <r>
      <t xml:space="preserve">      </t>
    </r>
    <r>
      <rPr>
        <sz val="11"/>
        <rFont val="SimSun"/>
      </rPr>
      <t>财政预算安排</t>
    </r>
    <r>
      <rPr>
        <sz val="11"/>
        <rFont val="Times New Roman"/>
      </rPr>
      <t xml:space="preserve"> </t>
    </r>
  </si>
  <si>
    <r>
      <t/>
    </r>
    <r>
      <rPr>
        <sz val="11"/>
        <rFont val="SimSun"/>
      </rPr>
      <t>（二）专项债券</t>
    </r>
  </si>
  <si>
    <r>
      <t xml:space="preserve">      </t>
    </r>
    <r>
      <rPr>
        <sz val="11"/>
        <rFont val="SimSun"/>
      </rPr>
      <t>财政预算安排</t>
    </r>
  </si>
  <si>
    <t>二、付息决算数</t>
  </si>
  <si>
    <t>三、发行登记费决算数</t>
  </si>
  <si>
    <r>
      <t/>
    </r>
    <r>
      <rPr>
        <sz val="16"/>
        <rFont val="黑体"/>
      </rPr>
      <t>附表</t>
    </r>
    <r>
      <rPr>
        <sz val="16"/>
        <rFont val="Times New Roman"/>
      </rPr>
      <t>6</t>
    </r>
  </si>
  <si>
    <r>
      <t/>
    </r>
    <r>
      <rPr>
        <sz val="20"/>
        <rFont val="方正小标宋简体"/>
      </rPr>
      <t>市本级</t>
    </r>
    <r>
      <rPr>
        <sz val="20"/>
        <rFont val="Times New Roman"/>
      </rPr>
      <t>2022</t>
    </r>
    <r>
      <rPr>
        <sz val="20"/>
        <rFont val="方正小标宋简体"/>
      </rPr>
      <t>年</t>
    </r>
    <r>
      <rPr>
        <sz val="20"/>
        <rFont val="Times New Roman"/>
      </rPr>
      <t>“</t>
    </r>
    <r>
      <rPr>
        <sz val="20"/>
        <rFont val="方正小标宋简体"/>
      </rPr>
      <t>三公</t>
    </r>
    <r>
      <rPr>
        <sz val="20"/>
        <rFont val="Times New Roman"/>
      </rPr>
      <t>”</t>
    </r>
    <r>
      <rPr>
        <sz val="20"/>
        <rFont val="方正小标宋简体"/>
      </rPr>
      <t>经费支出汇总情况表</t>
    </r>
  </si>
  <si>
    <r>
      <t/>
    </r>
    <r>
      <rPr>
        <sz val="10"/>
        <rFont val="黑体"/>
      </rPr>
      <t>项</t>
    </r>
    <r>
      <rPr>
        <sz val="10"/>
        <rFont val="Times New Roman"/>
      </rPr>
      <t xml:space="preserve">  </t>
    </r>
    <r>
      <rPr>
        <sz val="10"/>
        <rFont val="黑体"/>
      </rPr>
      <t>目</t>
    </r>
  </si>
  <si>
    <r>
      <t/>
    </r>
    <r>
      <rPr>
        <sz val="10"/>
        <rFont val="Times New Roman"/>
      </rPr>
      <t>2021</t>
    </r>
    <r>
      <rPr>
        <sz val="10"/>
        <rFont val="黑体"/>
      </rPr>
      <t>年决算数</t>
    </r>
  </si>
  <si>
    <r>
      <t/>
    </r>
    <r>
      <rPr>
        <sz val="10"/>
        <rFont val="Times New Roman"/>
      </rPr>
      <t>2022</t>
    </r>
    <r>
      <rPr>
        <sz val="10"/>
        <rFont val="黑体"/>
      </rPr>
      <t>年预算数</t>
    </r>
  </si>
  <si>
    <r>
      <t/>
    </r>
    <r>
      <rPr>
        <sz val="10"/>
        <rFont val="Times New Roman"/>
      </rPr>
      <t>2022</t>
    </r>
    <r>
      <rPr>
        <sz val="10"/>
        <rFont val="黑体"/>
      </rPr>
      <t>年决算数</t>
    </r>
  </si>
  <si>
    <r>
      <t/>
    </r>
    <r>
      <rPr>
        <sz val="10"/>
        <rFont val="Times New Roman"/>
      </rPr>
      <t>2022</t>
    </r>
    <r>
      <rPr>
        <sz val="10"/>
        <rFont val="黑体"/>
      </rPr>
      <t>年决算数占</t>
    </r>
    <r>
      <rPr>
        <sz val="10"/>
        <rFont val="Times New Roman"/>
      </rPr>
      <t xml:space="preserve">
</t>
    </r>
    <r>
      <rPr>
        <sz val="10"/>
        <rFont val="黑体"/>
      </rPr>
      <t>预算数的比例</t>
    </r>
  </si>
  <si>
    <r>
      <t/>
    </r>
    <r>
      <rPr>
        <sz val="10"/>
        <rFont val="Times New Roman"/>
      </rPr>
      <t>2022</t>
    </r>
    <r>
      <rPr>
        <sz val="10"/>
        <rFont val="黑体"/>
      </rPr>
      <t>年决算数比</t>
    </r>
    <r>
      <rPr>
        <sz val="10"/>
        <rFont val="Times New Roman"/>
      </rPr>
      <t>2021</t>
    </r>
    <r>
      <rPr>
        <sz val="10"/>
        <rFont val="黑体"/>
      </rPr>
      <t>年同期增（减）比例</t>
    </r>
  </si>
  <si>
    <r>
      <t/>
    </r>
    <r>
      <rPr>
        <sz val="10"/>
        <rFont val="黑体"/>
      </rPr>
      <t>备注</t>
    </r>
  </si>
  <si>
    <r>
      <t/>
    </r>
    <r>
      <rPr>
        <b/>
        <sz val="10"/>
        <rFont val="Times New Roman"/>
      </rPr>
      <t>“</t>
    </r>
    <r>
      <rPr>
        <b/>
        <sz val="10"/>
        <rFont val="宋体"/>
      </rPr>
      <t>三公</t>
    </r>
    <r>
      <rPr>
        <b/>
        <sz val="10"/>
        <rFont val="Times New Roman"/>
      </rPr>
      <t>”</t>
    </r>
    <r>
      <rPr>
        <b/>
        <sz val="10"/>
        <rFont val="宋体"/>
      </rPr>
      <t>经费支出</t>
    </r>
  </si>
  <si>
    <r>
      <t/>
    </r>
    <r>
      <rPr>
        <sz val="10"/>
        <rFont val="Times New Roman"/>
      </rPr>
      <t xml:space="preserve">     1</t>
    </r>
    <r>
      <rPr>
        <sz val="10"/>
        <rFont val="宋体"/>
      </rPr>
      <t>．因公出国（境）费</t>
    </r>
  </si>
  <si>
    <t>主要是市侨联主席随同省侨联到澳门参加学习交流活动</t>
  </si>
  <si>
    <r>
      <t/>
    </r>
    <r>
      <rPr>
        <sz val="10"/>
        <rFont val="Times New Roman"/>
      </rPr>
      <t xml:space="preserve">     2</t>
    </r>
    <r>
      <rPr>
        <sz val="10"/>
        <rFont val="宋体"/>
      </rPr>
      <t>．公务用车购置及运行维护费</t>
    </r>
  </si>
  <si>
    <r>
      <t/>
    </r>
    <r>
      <rPr>
        <sz val="10"/>
        <rFont val="Times New Roman"/>
      </rPr>
      <t xml:space="preserve">      </t>
    </r>
    <r>
      <rPr>
        <sz val="10"/>
        <rFont val="宋体"/>
      </rPr>
      <t>（</t>
    </r>
    <r>
      <rPr>
        <sz val="10"/>
        <rFont val="Times New Roman"/>
      </rPr>
      <t>1</t>
    </r>
    <r>
      <rPr>
        <sz val="10"/>
        <rFont val="宋体"/>
      </rPr>
      <t>）公务用车购置费</t>
    </r>
  </si>
  <si>
    <t>主要是现有公务车辆老化严重，因业务工作需要淘汰老旧车辆，导致公务用车购置费超过预算</t>
  </si>
  <si>
    <r>
      <t/>
    </r>
    <r>
      <rPr>
        <sz val="10"/>
        <rFont val="Times New Roman"/>
      </rPr>
      <t xml:space="preserve">      </t>
    </r>
    <r>
      <rPr>
        <sz val="10"/>
        <rFont val="宋体"/>
      </rPr>
      <t>（</t>
    </r>
    <r>
      <rPr>
        <sz val="10"/>
        <rFont val="Times New Roman"/>
      </rPr>
      <t>2</t>
    </r>
    <r>
      <rPr>
        <sz val="10"/>
        <rFont val="宋体"/>
      </rPr>
      <t>）公务用车运行维护费</t>
    </r>
  </si>
  <si>
    <r>
      <t/>
    </r>
    <r>
      <rPr>
        <sz val="10"/>
        <rFont val="Times New Roman"/>
      </rPr>
      <t>2022</t>
    </r>
    <r>
      <rPr>
        <sz val="10"/>
        <rFont val="宋体"/>
      </rPr>
      <t>年因疫情流调、燃油价格上涨、新增公务用车购买保险等原因，导致公务用车运行维护费增加</t>
    </r>
  </si>
  <si>
    <r>
      <t/>
    </r>
    <r>
      <rPr>
        <sz val="10"/>
        <rFont val="Times New Roman"/>
      </rPr>
      <t xml:space="preserve">     3</t>
    </r>
    <r>
      <rPr>
        <sz val="10"/>
        <rFont val="宋体"/>
      </rPr>
      <t>．公务接待费</t>
    </r>
  </si>
  <si>
    <r>
      <t/>
    </r>
    <r>
      <rPr>
        <sz val="10"/>
        <rFont val="Times New Roman"/>
      </rPr>
      <t xml:space="preserve">      </t>
    </r>
    <r>
      <rPr>
        <sz val="10"/>
        <rFont val="宋体"/>
      </rPr>
      <t>（</t>
    </r>
    <r>
      <rPr>
        <sz val="10"/>
        <rFont val="Times New Roman"/>
      </rPr>
      <t>1</t>
    </r>
    <r>
      <rPr>
        <sz val="10"/>
        <rFont val="宋体"/>
      </rPr>
      <t>）国内接待费</t>
    </r>
  </si>
  <si>
    <r>
      <t/>
    </r>
    <r>
      <rPr>
        <sz val="10"/>
        <rFont val="Times New Roman"/>
      </rPr>
      <t xml:space="preserve">           </t>
    </r>
    <r>
      <rPr>
        <sz val="10"/>
        <rFont val="宋体"/>
      </rPr>
      <t>其中：外事接待费</t>
    </r>
  </si>
  <si>
    <r>
      <t/>
    </r>
    <r>
      <rPr>
        <sz val="10"/>
        <rFont val="Times New Roman"/>
      </rPr>
      <t xml:space="preserve">      </t>
    </r>
    <r>
      <rPr>
        <sz val="10"/>
        <rFont val="宋体"/>
      </rPr>
      <t>（</t>
    </r>
    <r>
      <rPr>
        <sz val="10"/>
        <rFont val="Times New Roman"/>
      </rPr>
      <t>2</t>
    </r>
    <r>
      <rPr>
        <sz val="10"/>
        <rFont val="宋体"/>
      </rPr>
      <t>）国（境）外接待费</t>
    </r>
  </si>
  <si>
    <r>
      <t>一般公共预算财政拨款安排的</t>
    </r>
    <r>
      <rPr>
        <sz val="10"/>
        <rFont val="Times New Roman"/>
      </rPr>
      <t>“</t>
    </r>
    <r>
      <rPr>
        <sz val="10"/>
        <rFont val="宋体"/>
      </rPr>
      <t>三公</t>
    </r>
    <r>
      <rPr>
        <sz val="10"/>
        <rFont val="Times New Roman"/>
      </rPr>
      <t>”</t>
    </r>
    <r>
      <rPr>
        <sz val="10"/>
        <rFont val="宋体"/>
      </rPr>
      <t>经费支出决算情况说明：市直部门按照过</t>
    </r>
    <r>
      <rPr>
        <sz val="10"/>
        <rFont val="Times New Roman"/>
      </rPr>
      <t>“</t>
    </r>
    <r>
      <rPr>
        <sz val="10"/>
        <rFont val="宋体"/>
      </rPr>
      <t>紧日子</t>
    </r>
    <r>
      <rPr>
        <sz val="10"/>
        <rFont val="Times New Roman"/>
      </rPr>
      <t>”</t>
    </r>
    <r>
      <rPr>
        <sz val="10"/>
        <rFont val="宋体"/>
      </rPr>
      <t>要求，严格落实中央八项规定实施细则，从严控制和压缩</t>
    </r>
    <r>
      <rPr>
        <sz val="10"/>
        <rFont val="Times New Roman"/>
      </rPr>
      <t>“</t>
    </r>
    <r>
      <rPr>
        <sz val="10"/>
        <rFont val="宋体"/>
      </rPr>
      <t>三公</t>
    </r>
    <r>
      <rPr>
        <sz val="10"/>
        <rFont val="Times New Roman"/>
      </rPr>
      <t>”</t>
    </r>
    <r>
      <rPr>
        <sz val="10"/>
        <rFont val="宋体"/>
      </rPr>
      <t>经费支出，加上疫情影响，市级</t>
    </r>
    <r>
      <rPr>
        <sz val="10"/>
        <rFont val="Times New Roman"/>
      </rPr>
      <t>“</t>
    </r>
    <r>
      <rPr>
        <sz val="10"/>
        <rFont val="宋体"/>
      </rPr>
      <t>三公</t>
    </r>
    <r>
      <rPr>
        <sz val="10"/>
        <rFont val="Times New Roman"/>
      </rPr>
      <t>”</t>
    </r>
    <r>
      <rPr>
        <sz val="10"/>
        <rFont val="宋体"/>
      </rPr>
      <t>经费大幅下降。据统计，市级</t>
    </r>
    <r>
      <rPr>
        <sz val="10"/>
        <rFont val="Times New Roman"/>
      </rPr>
      <t>“</t>
    </r>
    <r>
      <rPr>
        <sz val="10"/>
        <rFont val="宋体"/>
      </rPr>
      <t>三公</t>
    </r>
    <r>
      <rPr>
        <sz val="10"/>
        <rFont val="Times New Roman"/>
      </rPr>
      <t>”</t>
    </r>
    <r>
      <rPr>
        <sz val="10"/>
        <rFont val="宋体"/>
      </rPr>
      <t>经费财政拨款支出</t>
    </r>
    <r>
      <rPr>
        <sz val="10"/>
        <rFont val="Times New Roman"/>
      </rPr>
      <t>1700</t>
    </r>
    <r>
      <rPr>
        <sz val="10"/>
        <rFont val="宋体"/>
      </rPr>
      <t>万元，比预算数减少</t>
    </r>
    <r>
      <rPr>
        <sz val="10"/>
        <rFont val="Times New Roman"/>
      </rPr>
      <t>354</t>
    </r>
    <r>
      <rPr>
        <sz val="10"/>
        <rFont val="宋体"/>
      </rPr>
      <t>万元，其中：因公出国（境）经费</t>
    </r>
    <r>
      <rPr>
        <sz val="10"/>
        <rFont val="Times New Roman"/>
      </rPr>
      <t>1</t>
    </r>
    <r>
      <rPr>
        <sz val="10"/>
        <rFont val="宋体"/>
      </rPr>
      <t>万元，减少</t>
    </r>
    <r>
      <rPr>
        <sz val="10"/>
        <rFont val="Times New Roman"/>
      </rPr>
      <t xml:space="preserve"> 221</t>
    </r>
    <r>
      <rPr>
        <sz val="10"/>
        <rFont val="宋体"/>
      </rPr>
      <t>万元；公务用车购置及运行维护费</t>
    </r>
    <r>
      <rPr>
        <sz val="10"/>
        <rFont val="Times New Roman"/>
      </rPr>
      <t>1617</t>
    </r>
    <r>
      <rPr>
        <sz val="10"/>
        <rFont val="宋体"/>
      </rPr>
      <t>万元，增长</t>
    </r>
    <r>
      <rPr>
        <sz val="10"/>
        <rFont val="Times New Roman"/>
      </rPr>
      <t>155</t>
    </r>
    <r>
      <rPr>
        <sz val="10"/>
        <rFont val="宋体"/>
      </rPr>
      <t>万元；公务接待费</t>
    </r>
    <r>
      <rPr>
        <sz val="10"/>
        <rFont val="Times New Roman"/>
      </rPr>
      <t>82</t>
    </r>
    <r>
      <rPr>
        <sz val="10"/>
        <rFont val="宋体"/>
      </rPr>
      <t>万元，减少</t>
    </r>
    <r>
      <rPr>
        <sz val="10"/>
        <rFont val="Times New Roman"/>
      </rPr>
      <t>288</t>
    </r>
    <r>
      <rPr>
        <sz val="10"/>
        <rFont val="宋体"/>
      </rPr>
      <t>万元。</t>
    </r>
  </si>
  <si>
    <r>
      <t/>
    </r>
    <r>
      <rPr>
        <sz val="20"/>
        <rFont val="Times New Roman"/>
      </rPr>
      <t>2022</t>
    </r>
    <r>
      <rPr>
        <sz val="20"/>
        <rFont val="方正小标宋简体"/>
      </rPr>
      <t>年全市一般债券项目情况表</t>
    </r>
  </si>
  <si>
    <r>
      <t/>
    </r>
    <r>
      <rPr>
        <sz val="10"/>
        <rFont val="黑体"/>
      </rPr>
      <t>序号</t>
    </r>
  </si>
  <si>
    <r>
      <t/>
    </r>
    <r>
      <rPr>
        <sz val="10"/>
        <rFont val="黑体"/>
      </rPr>
      <t>项目单位</t>
    </r>
  </si>
  <si>
    <r>
      <t/>
    </r>
    <r>
      <rPr>
        <sz val="10"/>
        <rFont val="黑体"/>
      </rPr>
      <t>项目名称</t>
    </r>
  </si>
  <si>
    <r>
      <t/>
    </r>
    <r>
      <rPr>
        <sz val="10"/>
        <rFont val="黑体"/>
      </rPr>
      <t>债券资金到位额度</t>
    </r>
  </si>
  <si>
    <t>全市合计（65个）</t>
  </si>
  <si>
    <t>市本级小计（20个）</t>
  </si>
  <si>
    <t>市二中</t>
  </si>
  <si>
    <t>新建教学楼</t>
  </si>
  <si>
    <t>市政数局</t>
  </si>
  <si>
    <t>水电气接入外线工程并联审批系统建设</t>
  </si>
  <si>
    <t>市公检中心</t>
  </si>
  <si>
    <t>随州市公共检验检测中心实验室装修工程</t>
  </si>
  <si>
    <t>市市容环境局</t>
  </si>
  <si>
    <t>城南垃圾填埋场封场及渗滤液处理项目</t>
  </si>
  <si>
    <t>市城管委</t>
  </si>
  <si>
    <t>老城区人行道改造（中心城区）</t>
  </si>
  <si>
    <t>中心城区城市双修工程</t>
  </si>
  <si>
    <t>解放路步行街综合整治项目（沿河大道-舜井大道）</t>
  </si>
  <si>
    <t>市政协办</t>
  </si>
  <si>
    <t>政协文史馆</t>
  </si>
  <si>
    <t>市文旅局</t>
  </si>
  <si>
    <t>擂鼓墩古墓群保护规划修编</t>
  </si>
  <si>
    <t>市应急局</t>
  </si>
  <si>
    <t>全灾种（除火灾外）应急救援装备</t>
  </si>
  <si>
    <t>应急短波通信网建设</t>
  </si>
  <si>
    <t>市消防支队</t>
  </si>
  <si>
    <t>消防器材、基础设施、配套系统及救援站改造</t>
  </si>
  <si>
    <t>市市场监管局</t>
  </si>
  <si>
    <t>检测设备购置</t>
  </si>
  <si>
    <t>市教育局</t>
  </si>
  <si>
    <t>市直高中标准化考场及指挥平台建设</t>
  </si>
  <si>
    <t>市水利和湖泊局</t>
  </si>
  <si>
    <t>㵐水梁家桥水生态连通工程</t>
  </si>
  <si>
    <t>鄂北水资源配置二期市直工程</t>
  </si>
  <si>
    <t>市气象局</t>
  </si>
  <si>
    <t>乡镇应对极端天气补短板工程建设</t>
  </si>
  <si>
    <t>大洪山管委会</t>
  </si>
  <si>
    <t>小型水库安全运行项目</t>
  </si>
  <si>
    <t>高新区管委会</t>
  </si>
  <si>
    <t>大型火电厂园区配套基础设施建设项目</t>
  </si>
  <si>
    <t>随县小计（11个）</t>
  </si>
  <si>
    <t>随县城市开发投资有限公司</t>
  </si>
  <si>
    <t>县城基础设施建设</t>
  </si>
  <si>
    <t>随县交通运输局</t>
  </si>
  <si>
    <t>随县公路建设</t>
  </si>
  <si>
    <t>随县住房和城乡建设局</t>
  </si>
  <si>
    <t>随县乡镇污水处理厂配套管网工程项目</t>
  </si>
  <si>
    <t>随县炎帝学校</t>
  </si>
  <si>
    <t>炎帝学校基础设施建设</t>
  </si>
  <si>
    <t>随县农业农村局</t>
  </si>
  <si>
    <t>乡村振兴人居环境补短板项目</t>
  </si>
  <si>
    <t>随县小林镇人民政府</t>
  </si>
  <si>
    <t>镇区至火车站工业园区公路建设</t>
  </si>
  <si>
    <t>滨河东路工程</t>
  </si>
  <si>
    <t>随县高级中学项目</t>
  </si>
  <si>
    <t>随县自然资源和规划局</t>
  </si>
  <si>
    <t>土地综合利用</t>
  </si>
  <si>
    <t>随县水利和湖泊局</t>
  </si>
  <si>
    <t>支持保障小型水库安全运行项目</t>
  </si>
  <si>
    <t>随县人民医院</t>
  </si>
  <si>
    <t>随县人民医院二期建设项目</t>
  </si>
  <si>
    <t>广水市小计（12个）</t>
  </si>
  <si>
    <t>杨寨镇政府</t>
  </si>
  <si>
    <t>发展道路建设项目</t>
  </si>
  <si>
    <t>长岭镇政府</t>
  </si>
  <si>
    <t>徐家河环库公路项目</t>
  </si>
  <si>
    <t>吴店镇政府</t>
  </si>
  <si>
    <t>红色旅游道路建设项目</t>
  </si>
  <si>
    <t>市农业农村局</t>
  </si>
  <si>
    <t>高标准农田建设项目</t>
  </si>
  <si>
    <t>广水市城市更新投资公司</t>
  </si>
  <si>
    <t>广水市应山城区北关片区雨污分流改造工程</t>
  </si>
  <si>
    <t>广水市四贤路改造及配套管网建设工程项目设计施工（EPC)总承包</t>
  </si>
  <si>
    <t>广水市文旅投公司</t>
  </si>
  <si>
    <t>徐家河环库公路建设项目</t>
  </si>
  <si>
    <t>杨寨镇人民政府</t>
  </si>
  <si>
    <t>工业园区配套工和建设项目</t>
  </si>
  <si>
    <t>广水市城市更新投公司</t>
  </si>
  <si>
    <t>三里河桥重建工程项目</t>
  </si>
  <si>
    <t>永阳幼儿园建设项目</t>
  </si>
  <si>
    <t>市交通运输局</t>
  </si>
  <si>
    <t>316国道改造项目</t>
  </si>
  <si>
    <t>曾都区小计（22个）</t>
  </si>
  <si>
    <t>曾都区宏图建设开发有限公司</t>
  </si>
  <si>
    <t>何店高质量示范区征地拆迁工程</t>
  </si>
  <si>
    <t>随州市两水东路（北外环——烟化路）道路工程建设项目</t>
  </si>
  <si>
    <t>福银高速随州收费站出口道路环境综合整治工程项目</t>
  </si>
  <si>
    <t>随州市曾都区经济开发区城市基础设施改造提升项目</t>
  </si>
  <si>
    <t>万店镇人民政府</t>
  </si>
  <si>
    <t>曾都区万店镇擦亮小城镇建设项目</t>
  </si>
  <si>
    <t>何店镇人民政府</t>
  </si>
  <si>
    <t>曾都区何店镇擦亮小城镇建设项目</t>
  </si>
  <si>
    <t>府河镇人民政府</t>
  </si>
  <si>
    <t>曾都区府河镇擦亮小城镇建设项目</t>
  </si>
  <si>
    <t>洛阳镇人民政府</t>
  </si>
  <si>
    <t>曾都区洛阳镇擦亮小城镇建设项目</t>
  </si>
  <si>
    <t xml:space="preserve">随州市何店高质量发展示范区循环道路
建设项目</t>
  </si>
  <si>
    <t>福银高速随州收费站出口道路提质升级项目</t>
  </si>
  <si>
    <t>曾都区交通运输局</t>
  </si>
  <si>
    <t>曾都区“三年消危”桥梁改造项目</t>
  </si>
  <si>
    <t>曾都区2022年农村公路渡改桥工程</t>
  </si>
  <si>
    <t>曾都区道路交通安全隐患整改及农村公路平交路口安全提升工程</t>
  </si>
  <si>
    <t>曾都区水利和湖泊局</t>
  </si>
  <si>
    <t>曾都区天星沟、青龙寺和分水岭水库除险加固工程</t>
  </si>
  <si>
    <t>新庙和铁栏沟水库安全隐患整治</t>
  </si>
  <si>
    <t>两河口、桃园河两座中型水库应急抢险资金</t>
  </si>
  <si>
    <t>曾都区自然灾害风险普查</t>
  </si>
  <si>
    <t>随州市曾都区92座小型水库安全监测设施</t>
  </si>
  <si>
    <t>曾都区府河镇卫生院发热门诊</t>
  </si>
  <si>
    <t>曾都区农业农村局</t>
  </si>
  <si>
    <t>曾都区高标准农田建设项目</t>
  </si>
  <si>
    <t>高新区农业农村局</t>
  </si>
  <si>
    <t>2022年度随州高新区美丽乡村建设项目</t>
  </si>
  <si>
    <t xml:space="preserve"> 随县长岗镇人民政府</t>
  </si>
  <si>
    <t>随州市长岗镇农村人居环境综合整治</t>
  </si>
  <si>
    <r>
      <t/>
    </r>
    <r>
      <rPr>
        <sz val="20"/>
        <rFont val="Times New Roman"/>
      </rPr>
      <t>2022</t>
    </r>
    <r>
      <rPr>
        <sz val="20"/>
        <rFont val="方正小标宋简体"/>
      </rPr>
      <t>年全市专项债券项目情况表</t>
    </r>
  </si>
  <si>
    <t>债券资金到位额度</t>
  </si>
  <si>
    <t>全市合计（53个）</t>
  </si>
  <si>
    <t>市本级小计（9个）</t>
  </si>
  <si>
    <t>市建投公司</t>
  </si>
  <si>
    <t xml:space="preserve">擂鼓墩小区等老旧小区配套道路设施建设 （博物馆南路）</t>
  </si>
  <si>
    <t xml:space="preserve">欧阳修小区等老旧小区配套道路设施建设 （清河路）</t>
  </si>
  <si>
    <r>
      <t/>
    </r>
    <r>
      <rPr>
        <sz val="10"/>
        <rFont val="宋体"/>
      </rPr>
      <t>草店子城市综合体建设</t>
    </r>
    <r>
      <rPr>
        <sz val="10"/>
        <rFont val="Times New Roman"/>
      </rPr>
      <t xml:space="preserve"> </t>
    </r>
  </si>
  <si>
    <r>
      <t/>
    </r>
    <r>
      <rPr>
        <sz val="10"/>
        <rFont val="宋体"/>
      </rPr>
      <t>飞灰填埋场</t>
    </r>
    <r>
      <rPr>
        <sz val="10"/>
        <rFont val="Times New Roman"/>
      </rPr>
      <t xml:space="preserve"> </t>
    </r>
  </si>
  <si>
    <t>市草甸子文旅发展有限公司</t>
  </si>
  <si>
    <t>草甸子街历史文化街区保护改造</t>
  </si>
  <si>
    <t>市住建局</t>
  </si>
  <si>
    <t>老城区污水收集管网建设</t>
  </si>
  <si>
    <t>市水务集团</t>
  </si>
  <si>
    <r>
      <t/>
    </r>
    <r>
      <rPr>
        <sz val="10"/>
        <rFont val="宋体"/>
      </rPr>
      <t>城南新区供水管网配套设施建设</t>
    </r>
    <r>
      <rPr>
        <sz val="10"/>
        <rFont val="Times New Roman"/>
      </rPr>
      <t xml:space="preserve"> </t>
    </r>
  </si>
  <si>
    <r>
      <t/>
    </r>
    <r>
      <rPr>
        <sz val="10"/>
        <rFont val="宋体"/>
      </rPr>
      <t>老城区供水管网改造</t>
    </r>
    <r>
      <rPr>
        <sz val="10"/>
        <rFont val="Times New Roman"/>
      </rPr>
      <t xml:space="preserve"> </t>
    </r>
  </si>
  <si>
    <t>市城投公司</t>
  </si>
  <si>
    <r>
      <t/>
    </r>
    <r>
      <rPr>
        <sz val="10"/>
        <rFont val="宋体"/>
      </rPr>
      <t>城南新区棚户区改造（涢水南片）</t>
    </r>
    <r>
      <rPr>
        <sz val="10"/>
        <rFont val="Times New Roman"/>
      </rPr>
      <t xml:space="preserve">               </t>
    </r>
    <r>
      <rPr>
        <sz val="10"/>
        <rFont val="宋体"/>
      </rPr>
      <t>（</t>
    </r>
    <r>
      <rPr>
        <sz val="10"/>
        <rFont val="Times New Roman"/>
      </rPr>
      <t>7</t>
    </r>
    <r>
      <rPr>
        <sz val="10"/>
        <rFont val="宋体"/>
      </rPr>
      <t>至</t>
    </r>
    <r>
      <rPr>
        <sz val="10"/>
        <rFont val="Times New Roman"/>
      </rPr>
      <t>12</t>
    </r>
    <r>
      <rPr>
        <sz val="10"/>
        <rFont val="宋体"/>
      </rPr>
      <t>号楼）</t>
    </r>
  </si>
  <si>
    <t>随县小计（13个）</t>
  </si>
  <si>
    <t>县城投公司</t>
  </si>
  <si>
    <t xml:space="preserve">楚北公铁联运物流中心核心启动区及配套公共基础设施建设 （一期工程）</t>
  </si>
  <si>
    <r>
      <t/>
    </r>
    <r>
      <rPr>
        <sz val="10"/>
        <rFont val="宋体"/>
      </rPr>
      <t>随县城区</t>
    </r>
    <r>
      <rPr>
        <sz val="10"/>
        <rFont val="Times New Roman"/>
      </rPr>
      <t>2016</t>
    </r>
    <r>
      <rPr>
        <sz val="10"/>
        <rFont val="宋体"/>
      </rPr>
      <t>年第一批棚户区改造</t>
    </r>
    <r>
      <rPr>
        <sz val="10"/>
        <rFont val="Times New Roman"/>
      </rPr>
      <t xml:space="preserve"> </t>
    </r>
    <r>
      <rPr>
        <sz val="10"/>
        <rFont val="宋体"/>
      </rPr>
      <t>（一期工程）</t>
    </r>
  </si>
  <si>
    <t>县殡仪馆</t>
  </si>
  <si>
    <r>
      <t/>
    </r>
    <r>
      <rPr>
        <sz val="10"/>
        <rFont val="宋体"/>
      </rPr>
      <t>随县殡仪馆福利设施建设</t>
    </r>
    <r>
      <rPr>
        <sz val="10"/>
        <rFont val="Times New Roman"/>
      </rPr>
      <t xml:space="preserve"> </t>
    </r>
  </si>
  <si>
    <t>随县城市综合服务中心建设项目</t>
  </si>
  <si>
    <t>随县㵐水河水生态综合治理项目</t>
  </si>
  <si>
    <t>随县城市综合服务中心</t>
  </si>
  <si>
    <t>随县第二高级中学</t>
  </si>
  <si>
    <t>随县高中迁建项目</t>
  </si>
  <si>
    <t>随县洪山医院</t>
  </si>
  <si>
    <t>随县洪山医院门诊综合楼、医技楼建设项目</t>
  </si>
  <si>
    <t>随县三里岗镇中心卫生院</t>
  </si>
  <si>
    <t>随县三里岗镇中心卫生院整体搬迁建设项目</t>
  </si>
  <si>
    <t>随县人民医院二期建设</t>
  </si>
  <si>
    <t>随县产业发展服务中心</t>
  </si>
  <si>
    <t>随县香菇产业园一期博览园项目</t>
  </si>
  <si>
    <t>随县经济开发区管理委员会</t>
  </si>
  <si>
    <t>随县经济开发区农产品产业园项目</t>
  </si>
  <si>
    <t>小林火车站鄂豫物流工业园</t>
  </si>
  <si>
    <t>曾都区小计（13个）</t>
  </si>
  <si>
    <t>污泥无害化处理厂</t>
  </si>
  <si>
    <t>随州市欧阳修小区等老旧小区配套道路设施建设项目（清河路至桃园路）</t>
  </si>
  <si>
    <t>随州市明珠花园等老旧小区配套道路设施建设项目（青年路—明珠路）</t>
  </si>
  <si>
    <r>
      <t/>
    </r>
    <r>
      <rPr>
        <sz val="10"/>
        <rFont val="宋体"/>
      </rPr>
      <t>随州市擂鼓墩小区等老旧小区配套道路设施建设项目（博物馆南路</t>
    </r>
    <r>
      <rPr>
        <sz val="10"/>
        <rFont val="Times New Roman"/>
      </rPr>
      <t>-</t>
    </r>
    <r>
      <rPr>
        <sz val="10"/>
        <rFont val="宋体"/>
      </rPr>
      <t>青年西路）</t>
    </r>
  </si>
  <si>
    <t>草店子棚改安置房建设项目</t>
  </si>
  <si>
    <t>随州市草店子城市综合体建设项目</t>
  </si>
  <si>
    <t xml:space="preserve">区城市投资
公司</t>
  </si>
  <si>
    <t xml:space="preserve">曾都区太山庙棚户区改造二期 </t>
  </si>
  <si>
    <t>曾都医院</t>
  </si>
  <si>
    <r>
      <t/>
    </r>
    <r>
      <rPr>
        <sz val="10"/>
        <rFont val="宋体"/>
      </rPr>
      <t>随州市曾都医院门诊综合楼</t>
    </r>
    <r>
      <rPr>
        <sz val="10"/>
        <rFont val="Times New Roman"/>
      </rPr>
      <t xml:space="preserve">
</t>
    </r>
    <r>
      <rPr>
        <sz val="10"/>
        <rFont val="宋体"/>
      </rPr>
      <t>项目</t>
    </r>
  </si>
  <si>
    <t>曾都区北郊卫生院</t>
  </si>
  <si>
    <r>
      <t/>
    </r>
    <r>
      <rPr>
        <sz val="10"/>
        <rFont val="宋体"/>
      </rPr>
      <t>曾都区北郊卫生院</t>
    </r>
    <r>
      <rPr>
        <sz val="10"/>
        <rFont val="Times New Roman"/>
      </rPr>
      <t xml:space="preserve">                                          </t>
    </r>
    <r>
      <rPr>
        <sz val="10"/>
        <rFont val="宋体"/>
      </rPr>
      <t>曾都经济开发区分院</t>
    </r>
  </si>
  <si>
    <t>南郊办事处</t>
  </si>
  <si>
    <t>高新技术开发区曾都园区南郊创业孵化园</t>
  </si>
  <si>
    <t>北郊办事处</t>
  </si>
  <si>
    <t xml:space="preserve">高新技术开发区曾都园区                            北郊创业孵化园建设工程 </t>
  </si>
  <si>
    <t>湖北随安应急装备检测有限公司</t>
  </si>
  <si>
    <t>随州市曾都区万店镇乡村振兴及产城融合建设项目(一期）</t>
  </si>
  <si>
    <t>东城办事处</t>
  </si>
  <si>
    <t>随州市文峰润福养老中心</t>
  </si>
  <si>
    <t>高新区小计（2个）</t>
  </si>
  <si>
    <t>随州华盛产业开发有限公司</t>
  </si>
  <si>
    <t xml:space="preserve">高新区望城岗安置房建设 </t>
  </si>
  <si>
    <t>随州华誉高新技术产业开发有限公司</t>
  </si>
  <si>
    <t xml:space="preserve">高新区裕民社区棚户区改造 </t>
  </si>
  <si>
    <t>广水市小计（16个）</t>
  </si>
  <si>
    <t>广水市创新创业投资有限公司</t>
  </si>
  <si>
    <t>广水市化工园区配套基础设施建设项目</t>
  </si>
  <si>
    <t>广水市白泉卫生院</t>
  </si>
  <si>
    <t>广水市白泉卫生院整体搬迁项目</t>
  </si>
  <si>
    <t>广水市骆店卫生院</t>
  </si>
  <si>
    <t>广水市骆店镇卫生院整体搬迁项目</t>
  </si>
  <si>
    <t>广水市长岭卫生院</t>
  </si>
  <si>
    <t>广水市长岭镇中心卫生院整体搬迁项目</t>
  </si>
  <si>
    <t>广水市水利和湖泊局</t>
  </si>
  <si>
    <t>广水市农村供水提档升级工程项目</t>
  </si>
  <si>
    <t>广水市郝店中心卫生院</t>
  </si>
  <si>
    <t>广水市郝店镇中心卫生院建设项目</t>
  </si>
  <si>
    <t>广水市交通局</t>
  </si>
  <si>
    <t>广水市北门综合客运站项目</t>
  </si>
  <si>
    <t>广水市住建局</t>
  </si>
  <si>
    <t>广水市应山东大、督察巷农副产品交易市场提档升级改造工程项目</t>
  </si>
  <si>
    <t>广水市民政局</t>
  </si>
  <si>
    <t>广水市公益性公墓建设项目</t>
  </si>
  <si>
    <t>广水市水利局</t>
  </si>
  <si>
    <t>广水市农村饮水安全中线飞沙河水厂改扩建及管网延伸工程</t>
  </si>
  <si>
    <t>广水市绿色生态有限公司</t>
  </si>
  <si>
    <t xml:space="preserve">广水市杨涟故居整修
及配套文旅建设项目</t>
  </si>
  <si>
    <t>印台医院</t>
  </si>
  <si>
    <t>印台医院整体搬迁项目</t>
  </si>
  <si>
    <t>广水市农村饮水安全东线霞家河水厂改扩建及管网延伸工程</t>
  </si>
  <si>
    <t>中国风谷产业园配套基础设施（一期）项目</t>
  </si>
  <si>
    <t>广水市文化旅游产业投资有限公司</t>
  </si>
  <si>
    <t>广水市应山城区飞沙河水厂（三水厂）扩建工程项目</t>
  </si>
  <si>
    <t>广水市第一人民医院</t>
  </si>
  <si>
    <t>广水市第一人民医院肿瘤、精神病、老年病专科综合大楼</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</si>
</sst>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 #,##0.00;* \-#,##0.00;* &quot;-&quot;??;@"/>
    <numFmt numFmtId="161" formatCode="&quot;￥&quot;* _-#,##0.00;&quot;￥&quot;* \-#,##0.00;&quot;￥&quot;* _-&quot;-&quot;??;@"/>
    <numFmt numFmtId="162" formatCode="* #,##0;* \-#,##0;* &quot;-&quot;;@"/>
    <numFmt numFmtId="163" formatCode="&quot;￥&quot;* _-#,##0;&quot;￥&quot;* \-#,##0;&quot;￥&quot;* _-&quot;-&quot;;@"/>
    <numFmt numFmtId="164" formatCode="0_ "/>
    <numFmt numFmtId="165" formatCode="#,##0.00_ "/>
    <numFmt numFmtId="166" formatCode="0_);[Red]\(0\)"/>
    <numFmt numFmtId="167" formatCode="0.0%"/>
    <numFmt numFmtId="168" formatCode="0.00_ "/>
  </numFmts>
  <fonts count="64">
    <font>
      <sz val="12.000000"/>
      <color theme="1"/>
      <name val="宋体"/>
    </font>
    <font>
      <b/>
      <sz val="10.000000"/>
      <name val="Arial"/>
    </font>
    <font>
      <u/>
      <sz val="11.000000"/>
      <color indexed="4"/>
      <name val="等线"/>
      <scheme val="minor"/>
    </font>
    <font>
      <u/>
      <sz val="11.000000"/>
      <color indexed="20"/>
      <name val="等线"/>
      <scheme val="minor"/>
    </font>
    <font>
      <sz val="11.000000"/>
      <color indexed="64"/>
      <name val="等线"/>
      <scheme val="minor"/>
    </font>
    <font>
      <sz val="11.000000"/>
      <color indexed="2"/>
      <name val="等线"/>
      <scheme val="minor"/>
    </font>
    <font>
      <b/>
      <sz val="18.000000"/>
      <color theme="3" tint="0"/>
      <name val="等线"/>
      <scheme val="min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tint="0"/>
      <name val="等线"/>
      <scheme val="minor"/>
    </font>
    <font>
      <sz val="11.000000"/>
      <color theme="1" tint="0"/>
      <name val="等线"/>
      <scheme val="minor"/>
    </font>
    <font>
      <sz val="9.000000"/>
      <name val="宋体"/>
    </font>
    <font>
      <b/>
      <sz val="18.000000"/>
      <name val="宋体"/>
    </font>
    <font>
      <sz val="10.000000"/>
      <name val="宋体"/>
    </font>
    <font>
      <b/>
      <sz val="10.000000"/>
      <name val="宋体"/>
    </font>
    <font>
      <b/>
      <sz val="16.000000"/>
      <name val="宋体"/>
    </font>
    <font>
      <b/>
      <sz val="14.000000"/>
      <name val="宋体"/>
    </font>
    <font>
      <b/>
      <sz val="16.000000"/>
      <name val="方正小标宋简体"/>
    </font>
    <font>
      <sz val="10.000000"/>
      <name val="黑体"/>
    </font>
    <font>
      <sz val="10.000000"/>
      <name val="方正小标宋简体"/>
    </font>
    <font>
      <sz val="11.000000"/>
      <name val="等线"/>
      <scheme val="minor"/>
    </font>
    <font>
      <sz val="12.000000"/>
      <name val="Times New Roman"/>
    </font>
    <font>
      <sz val="16.000000"/>
      <name val="黑体"/>
    </font>
    <font>
      <sz val="11.000000"/>
      <name val="Times New Roman"/>
    </font>
    <font>
      <sz val="16.000000"/>
      <name val="方正大标宋简体"/>
    </font>
    <font>
      <sz val="16.000000"/>
      <name val="Times New Roman"/>
    </font>
    <font>
      <sz val="10.000000"/>
      <name val="Times New Roman"/>
    </font>
    <font>
      <sz val="11.000000"/>
      <name val="黑体"/>
    </font>
    <font>
      <sz val="14.000000"/>
      <name val="方正小标宋简体"/>
    </font>
    <font>
      <sz val="12.000000"/>
      <name val="方正大标宋简体"/>
    </font>
    <font>
      <sz val="20.000000"/>
      <name val="方正大标宋简体"/>
    </font>
    <font>
      <sz val="20.000000"/>
      <name val="Times New Roman"/>
    </font>
    <font>
      <sz val="18.000000"/>
      <name val="方正小标宋简体"/>
    </font>
    <font>
      <b/>
      <sz val="10.000000"/>
      <color indexed="64"/>
      <name val="Times New Roman"/>
    </font>
    <font>
      <b/>
      <sz val="10.000000"/>
      <color indexed="64"/>
      <name val="宋体"/>
    </font>
    <font>
      <sz val="10.000000"/>
      <color indexed="64"/>
      <name val="Times New Roman"/>
    </font>
    <font>
      <sz val="14.000000"/>
      <name val="Times New Roman"/>
    </font>
    <font>
      <sz val="10.000000"/>
      <name val="SimSun"/>
    </font>
    <font>
      <b/>
      <sz val="10.000000"/>
      <name val="Times New Roman"/>
    </font>
    <font>
      <b/>
      <sz val="10.000000"/>
      <name val="SimSun"/>
    </font>
    <font>
      <sz val="15.000000"/>
      <name val="方正小标宋_GBK"/>
    </font>
    <font>
      <sz val="11.000000"/>
      <name val="SimSun"/>
    </font>
    <font>
      <b/>
      <sz val="11.000000"/>
      <name val="Times New Roman"/>
    </font>
    <font>
      <b/>
      <sz val="11.000000"/>
      <name val="SimSun"/>
    </font>
    <font>
      <sz val="20.000000"/>
      <name val="方正小标宋简体"/>
    </font>
    <font>
      <sz val="10.000000"/>
      <color indexed="2"/>
      <name val="Times New Roman"/>
    </font>
    <font>
      <sz val="15.000000"/>
      <name val="Times New Roman"/>
    </font>
    <font>
      <b/>
      <sz val="14.000000"/>
      <name val="Times New Roman"/>
    </font>
    <font>
      <sz val="11.000000"/>
      <name val="宋体"/>
    </font>
    <font>
      <b/>
      <sz val="10.000000"/>
      <name val="楷体"/>
    </font>
    <font>
      <sz val="10.000000"/>
      <color theme="1" tint="0"/>
      <name val="等线"/>
      <scheme val="minor"/>
    </font>
    <font>
      <sz val="10.000000"/>
      <name val="等线"/>
      <scheme val="minor"/>
    </font>
    <font>
      <b/>
      <sz val="10.000000"/>
      <name val="等线"/>
      <scheme val="minor"/>
    </font>
  </fonts>
  <fills count="3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22"/>
        <bgColor indexed="22"/>
      </patternFill>
    </fill>
    <fill>
      <patternFill patternType="solid">
        <fgColor theme="0" tint="0"/>
        <bgColor theme="0" tint="0"/>
      </patternFill>
    </fill>
  </fills>
  <borders count="34">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tint="0"/>
      </bottom>
      <diagonal style="none"/>
    </border>
    <border>
      <left style="none"/>
      <right style="none"/>
      <top style="none"/>
      <bottom style="medium">
        <color theme="4" tint="0.49998500000000001"/>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auto="1"/>
      </left>
      <right style="thin">
        <color auto="1"/>
      </right>
      <top style="none"/>
      <bottom style="none"/>
      <diagonal style="none"/>
    </border>
    <border>
      <left style="thin">
        <color indexed="64"/>
      </left>
      <right style="thin">
        <color indexed="64"/>
      </right>
      <top style="none"/>
      <bottom style="thin">
        <color indexed="64"/>
      </bottom>
      <diagonal style="none"/>
    </border>
    <border>
      <left style="none"/>
      <right style="none"/>
      <top style="thin">
        <color auto="1"/>
      </top>
      <bottom style="none"/>
      <diagonal style="none"/>
    </border>
    <border>
      <left style="thin">
        <color indexed="64"/>
      </left>
      <right style="thin">
        <color indexed="64"/>
      </right>
      <top style="thin">
        <color auto="1"/>
      </top>
      <bottom style="thin">
        <color auto="1"/>
      </bottom>
      <diagonal style="none"/>
    </border>
    <border>
      <left style="thin">
        <color indexed="64"/>
      </left>
      <right style="thin">
        <color indexed="64"/>
      </right>
      <top style="thin">
        <color indexed="64"/>
      </top>
      <bottom style="thin">
        <color indexed="64"/>
      </bottom>
      <diagonal style="none"/>
    </border>
    <border>
      <left style="thin">
        <color indexed="64"/>
      </left>
      <right style="thin">
        <color indexed="64"/>
      </right>
      <top style="thin">
        <color auto="1"/>
      </top>
      <bottom style="thin">
        <color indexed="64"/>
      </bottom>
      <diagonal style="none"/>
    </border>
    <border>
      <left style="thin">
        <color indexed="64"/>
      </left>
      <right style="thin">
        <color indexed="64"/>
      </right>
      <top style="thin">
        <color indexed="64"/>
      </top>
      <bottom style="thin">
        <color auto="1"/>
      </bottom>
      <diagonal style="none"/>
    </border>
    <border>
      <left style="thin">
        <color indexed="64"/>
      </left>
      <right style="thin">
        <color auto="1"/>
      </right>
      <top style="thin">
        <color indexed="64"/>
      </top>
      <bottom style="thin">
        <color indexed="64"/>
      </bottom>
      <diagonal style="none"/>
    </border>
    <border>
      <left style="thin">
        <color indexed="64"/>
      </left>
      <right style="thin">
        <color indexed="64"/>
      </right>
      <top style="none"/>
      <bottom style="thin">
        <color auto="1"/>
      </bottom>
      <diagonal style="none"/>
    </border>
    <border>
      <left style="thin">
        <color auto="1"/>
      </left>
      <right style="thin">
        <color indexed="64"/>
      </right>
      <top style="thin">
        <color auto="1"/>
      </top>
      <bottom style="thin">
        <color auto="1"/>
      </bottom>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none"/>
      <right style="none"/>
      <top style="thin">
        <color indexed="64"/>
      </top>
      <bottom style="none"/>
      <diagonal style="none"/>
    </border>
    <border>
      <left style="none"/>
      <right style="none"/>
      <top style="thin">
        <color indexed="64"/>
      </top>
      <bottom style="thin">
        <color indexed="64"/>
      </bottom>
      <diagonal style="none"/>
    </border>
    <border>
      <left style="none"/>
      <right style="thin">
        <color auto="1"/>
      </right>
      <top style="none"/>
      <bottom style="thin">
        <color auto="1"/>
      </bottom>
      <diagonal style="none"/>
    </border>
    <border>
      <left style="none"/>
      <right style="thin">
        <color indexed="64"/>
      </right>
      <top style="none"/>
      <bottom style="thin">
        <color indexed="64"/>
      </bottom>
      <diagonal style="none"/>
    </border>
    <border>
      <left style="thin">
        <color indexed="64"/>
      </left>
      <right style="thin">
        <color indexed="64"/>
      </right>
      <top style="none"/>
      <bottom style="none"/>
      <diagonal style="none"/>
    </border>
    <border>
      <left style="none"/>
      <right style="thin">
        <color indexed="64"/>
      </right>
      <top style="none"/>
      <bottom style="none"/>
      <diagonal style="none"/>
    </border>
  </borders>
  <cellStyleXfs count="53">
    <xf fontId="0" fillId="0" borderId="0" numFmtId="0" applyNumberFormat="1" applyFont="1" applyFill="1" applyBorder="1"/>
    <xf fontId="1" fillId="0" borderId="0" numFmtId="160" applyNumberFormat="1" applyFont="1" applyFill="1" applyBorder="1"/>
    <xf fontId="1" fillId="0" borderId="0" numFmtId="161" applyNumberFormat="1" applyFont="1" applyFill="1" applyBorder="1"/>
    <xf fontId="1" fillId="0" borderId="0" numFmtId="9" applyNumberFormat="1" applyFont="1" applyFill="1" applyBorder="1"/>
    <xf fontId="1" fillId="0" borderId="0" numFmtId="162" applyNumberFormat="1" applyFont="1" applyFill="1" applyBorder="1"/>
    <xf fontId="1" fillId="0" borderId="0" numFmtId="163" applyNumberFormat="1" applyFont="1" applyFill="1" applyBorder="1"/>
    <xf fontId="2" fillId="0" borderId="0" numFmtId="0" applyNumberFormat="1" applyFont="1" applyFill="1" applyBorder="1">
      <alignment vertical="center"/>
    </xf>
    <xf fontId="3" fillId="0" borderId="0" numFmtId="0" applyNumberFormat="1" applyFont="1" applyFill="1" applyBorder="1">
      <alignment vertical="center"/>
    </xf>
    <xf fontId="4" fillId="2" borderId="1" numFmtId="0" applyNumberFormat="1" applyFont="1" applyFill="1" applyBorder="1">
      <alignment vertical="center"/>
    </xf>
    <xf fontId="5" fillId="0" borderId="0" numFmtId="0" applyNumberFormat="1" applyFont="1" applyFill="1" applyBorder="1">
      <alignment vertical="center"/>
    </xf>
    <xf fontId="6" fillId="0" borderId="0" numFmtId="0" applyNumberFormat="1" applyFont="1" applyFill="1" applyBorder="1">
      <alignment vertical="center"/>
    </xf>
    <xf fontId="7" fillId="0" borderId="0" numFmtId="0" applyNumberFormat="1" applyFont="1" applyFill="1" applyBorder="1">
      <alignment vertical="center"/>
    </xf>
    <xf fontId="8" fillId="0" borderId="2" numFmtId="0" applyNumberFormat="1" applyFont="1" applyFill="1" applyBorder="1">
      <alignment vertical="center"/>
    </xf>
    <xf fontId="9" fillId="0" borderId="2" numFmtId="0" applyNumberFormat="1" applyFont="1" applyFill="1" applyBorder="1">
      <alignment vertical="center"/>
    </xf>
    <xf fontId="10" fillId="0" borderId="3" numFmtId="0" applyNumberFormat="1" applyFont="1" applyFill="1" applyBorder="1">
      <alignment vertical="center"/>
    </xf>
    <xf fontId="10" fillId="0" borderId="0" numFmtId="0" applyNumberFormat="1" applyFont="1" applyFill="1" applyBorder="1">
      <alignment vertical="center"/>
    </xf>
    <xf fontId="11" fillId="3" borderId="4" numFmtId="0" applyNumberFormat="1" applyFont="1" applyFill="1" applyBorder="1">
      <alignment vertical="center"/>
    </xf>
    <xf fontId="12" fillId="4" borderId="5" numFmtId="0" applyNumberFormat="1" applyFont="1" applyFill="1" applyBorder="1">
      <alignment vertical="center"/>
    </xf>
    <xf fontId="13" fillId="4" borderId="4" numFmtId="0" applyNumberFormat="1" applyFont="1" applyFill="1" applyBorder="1">
      <alignment vertical="center"/>
    </xf>
    <xf fontId="14" fillId="5" borderId="6" numFmtId="0" applyNumberFormat="1" applyFont="1" applyFill="1" applyBorder="1">
      <alignment vertical="center"/>
    </xf>
    <xf fontId="15" fillId="0" borderId="7" numFmtId="0" applyNumberFormat="1" applyFont="1" applyFill="1" applyBorder="1">
      <alignment vertical="center"/>
    </xf>
    <xf fontId="16" fillId="0" borderId="8" numFmtId="0" applyNumberFormat="1" applyFont="1" applyFill="1" applyBorder="1">
      <alignment vertical="center"/>
    </xf>
    <xf fontId="17" fillId="6" borderId="0" numFmtId="0" applyNumberFormat="1" applyFont="1" applyFill="1" applyBorder="1">
      <alignment vertical="center"/>
    </xf>
    <xf fontId="18" fillId="7" borderId="0" numFmtId="0" applyNumberFormat="1" applyFont="1" applyFill="1" applyBorder="1">
      <alignment vertical="center"/>
    </xf>
    <xf fontId="19" fillId="8" borderId="0" numFmtId="0" applyNumberFormat="1" applyFont="1" applyFill="1" applyBorder="1">
      <alignment vertical="center"/>
    </xf>
    <xf fontId="20" fillId="9" borderId="0" numFmtId="0" applyNumberFormat="1" applyFont="1" applyFill="1" applyBorder="1">
      <alignment vertical="center"/>
    </xf>
    <xf fontId="21" fillId="10" borderId="0" numFmtId="0" applyNumberFormat="1" applyFont="1" applyFill="1" applyBorder="1">
      <alignment vertical="center"/>
    </xf>
    <xf fontId="21" fillId="11" borderId="0" numFmtId="0" applyNumberFormat="1" applyFont="1" applyFill="1" applyBorder="1">
      <alignment vertical="center"/>
    </xf>
    <xf fontId="20" fillId="12" borderId="0" numFmtId="0" applyNumberFormat="1" applyFont="1" applyFill="1" applyBorder="1">
      <alignment vertical="center"/>
    </xf>
    <xf fontId="20" fillId="13" borderId="0" numFmtId="0" applyNumberFormat="1" applyFont="1" applyFill="1" applyBorder="1">
      <alignment vertical="center"/>
    </xf>
    <xf fontId="21" fillId="14" borderId="0" numFmtId="0" applyNumberFormat="1" applyFont="1" applyFill="1" applyBorder="1">
      <alignment vertical="center"/>
    </xf>
    <xf fontId="21" fillId="15" borderId="0" numFmtId="0" applyNumberFormat="1" applyFont="1" applyFill="1" applyBorder="1">
      <alignment vertical="center"/>
    </xf>
    <xf fontId="20" fillId="16" borderId="0" numFmtId="0" applyNumberFormat="1" applyFont="1" applyFill="1" applyBorder="1">
      <alignment vertical="center"/>
    </xf>
    <xf fontId="20" fillId="17" borderId="0" numFmtId="0" applyNumberFormat="1" applyFont="1" applyFill="1" applyBorder="1">
      <alignment vertical="center"/>
    </xf>
    <xf fontId="21" fillId="18" borderId="0" numFmtId="0" applyNumberFormat="1" applyFont="1" applyFill="1" applyBorder="1">
      <alignment vertical="center"/>
    </xf>
    <xf fontId="21" fillId="19" borderId="0" numFmtId="0" applyNumberFormat="1" applyFont="1" applyFill="1" applyBorder="1">
      <alignment vertical="center"/>
    </xf>
    <xf fontId="20" fillId="20" borderId="0" numFmtId="0" applyNumberFormat="1" applyFont="1" applyFill="1" applyBorder="1">
      <alignment vertical="center"/>
    </xf>
    <xf fontId="20" fillId="21" borderId="0" numFmtId="0" applyNumberFormat="1" applyFont="1" applyFill="1" applyBorder="1">
      <alignment vertical="center"/>
    </xf>
    <xf fontId="21" fillId="22" borderId="0" numFmtId="0" applyNumberFormat="1" applyFont="1" applyFill="1" applyBorder="1">
      <alignment vertical="center"/>
    </xf>
    <xf fontId="21" fillId="23" borderId="0" numFmtId="0" applyNumberFormat="1" applyFont="1" applyFill="1" applyBorder="1">
      <alignment vertical="center"/>
    </xf>
    <xf fontId="20" fillId="24" borderId="0" numFmtId="0" applyNumberFormat="1" applyFont="1" applyFill="1" applyBorder="1">
      <alignment vertical="center"/>
    </xf>
    <xf fontId="20" fillId="25" borderId="0" numFmtId="0" applyNumberFormat="1" applyFont="1" applyFill="1" applyBorder="1">
      <alignment vertical="center"/>
    </xf>
    <xf fontId="21" fillId="26" borderId="0" numFmtId="0" applyNumberFormat="1" applyFont="1" applyFill="1" applyBorder="1">
      <alignment vertical="center"/>
    </xf>
    <xf fontId="21" fillId="27" borderId="0" numFmtId="0" applyNumberFormat="1" applyFont="1" applyFill="1" applyBorder="1">
      <alignment vertical="center"/>
    </xf>
    <xf fontId="20" fillId="28" borderId="0" numFmtId="0" applyNumberFormat="1" applyFont="1" applyFill="1" applyBorder="1">
      <alignment vertical="center"/>
    </xf>
    <xf fontId="20" fillId="29" borderId="0" numFmtId="0" applyNumberFormat="1" applyFont="1" applyFill="1" applyBorder="1">
      <alignment vertical="center"/>
    </xf>
    <xf fontId="21" fillId="30" borderId="0" numFmtId="0" applyNumberFormat="1" applyFont="1" applyFill="1" applyBorder="1">
      <alignment vertical="center"/>
    </xf>
    <xf fontId="21" fillId="31" borderId="0" numFmtId="0" applyNumberFormat="1" applyFont="1" applyFill="1" applyBorder="1">
      <alignment vertical="center"/>
    </xf>
    <xf fontId="20" fillId="32" borderId="0" numFmtId="0" applyNumberFormat="1" applyFont="1" applyFill="1" applyBorder="1">
      <alignment vertical="center"/>
    </xf>
    <xf fontId="21" fillId="0" borderId="0" numFmtId="0" applyNumberFormat="1" applyFont="1" applyFill="1" applyBorder="1"/>
    <xf fontId="21" fillId="0" borderId="0" numFmtId="0" applyNumberFormat="1" applyFont="1" applyFill="1" applyBorder="1">
      <alignment vertical="center"/>
    </xf>
    <xf fontId="21" fillId="0" borderId="0" numFmtId="0" applyNumberFormat="1" applyFont="1" applyFill="1" applyBorder="1"/>
    <xf fontId="22" fillId="0" borderId="0" numFmtId="0" applyNumberFormat="1" applyFont="1" applyFill="1" applyBorder="1"/>
  </cellStyleXfs>
  <cellXfs count="255">
    <xf fontId="0" fillId="0" borderId="0" numFmtId="0" xfId="0"/>
    <xf fontId="0" fillId="0" borderId="0" numFmtId="0" xfId="0" applyAlignment="1">
      <alignment vertical="center"/>
    </xf>
    <xf fontId="0" fillId="0" borderId="0" numFmtId="0" xfId="0" applyAlignment="1">
      <alignment horizontal="center" vertical="center"/>
    </xf>
    <xf fontId="2" fillId="0" borderId="0" numFmtId="0" xfId="7" applyFont="1" applyAlignment="1">
      <alignment vertical="center"/>
    </xf>
    <xf fontId="3" fillId="0" borderId="0" numFmtId="0" xfId="7" applyFont="1" applyAlignment="1">
      <alignment vertical="center"/>
    </xf>
    <xf fontId="0" fillId="0" borderId="0" numFmtId="0" xfId="0"/>
    <xf fontId="23" fillId="0" borderId="0" numFmtId="0" xfId="0" applyFont="1" applyAlignment="1" applyProtection="1">
      <alignment horizontal="center" vertical="center"/>
    </xf>
    <xf fontId="24" fillId="0" borderId="0" numFmtId="0" xfId="0" applyFont="1" applyAlignment="1" applyProtection="1">
      <alignment horizontal="right" vertical="center"/>
    </xf>
    <xf fontId="24" fillId="0" borderId="9" numFmtId="0" xfId="0" applyFont="1" applyBorder="1" applyAlignment="1" applyProtection="1">
      <alignment horizontal="right" vertical="center"/>
    </xf>
    <xf fontId="24" fillId="0" borderId="10" numFmtId="0" xfId="0" applyFont="1" applyBorder="1" applyAlignment="1" applyProtection="1">
      <alignment horizontal="center" vertical="center"/>
    </xf>
    <xf fontId="0" fillId="0" borderId="11" numFmtId="0" xfId="0" applyBorder="1" applyProtection="1"/>
    <xf fontId="0" fillId="0" borderId="10" numFmtId="0" xfId="0" applyBorder="1" applyProtection="1"/>
    <xf fontId="24" fillId="0" borderId="10" numFmtId="3" xfId="0" applyNumberFormat="1" applyFont="1" applyBorder="1" applyAlignment="1" applyProtection="1">
      <alignment horizontal="right" vertical="center"/>
    </xf>
    <xf fontId="24" fillId="0" borderId="10" numFmtId="0" xfId="0" applyFont="1" applyBorder="1" applyAlignment="1" applyProtection="1">
      <alignment horizontal="left" vertical="center"/>
    </xf>
    <xf fontId="25" fillId="0" borderId="10" numFmtId="0" xfId="0" applyFont="1" applyBorder="1" applyAlignment="1" applyProtection="1">
      <alignment horizontal="left" vertical="center"/>
    </xf>
    <xf fontId="24" fillId="0" borderId="12" numFmtId="3" xfId="0" applyNumberFormat="1" applyFont="1" applyBorder="1" applyAlignment="1" applyProtection="1">
      <alignment horizontal="right" vertical="center"/>
    </xf>
    <xf fontId="24" fillId="0" borderId="13" numFmtId="0" xfId="0" applyFont="1" applyBorder="1" applyAlignment="1" applyProtection="1">
      <alignment horizontal="left" vertical="center"/>
    </xf>
    <xf fontId="24" fillId="0" borderId="14" numFmtId="3" xfId="0" applyNumberFormat="1" applyFont="1" applyBorder="1" applyAlignment="1" applyProtection="1">
      <alignment horizontal="right" vertical="center"/>
    </xf>
    <xf fontId="25" fillId="0" borderId="10" numFmtId="0" xfId="0" applyFont="1" applyBorder="1" applyAlignment="1" applyProtection="1">
      <alignment vertical="center"/>
    </xf>
    <xf fontId="24" fillId="0" borderId="10" numFmtId="0" xfId="0" applyFont="1" applyBorder="1" applyAlignment="1" applyProtection="1">
      <alignment vertical="center"/>
    </xf>
    <xf fontId="26" fillId="0" borderId="0" numFmtId="0" xfId="0" applyFont="1" applyAlignment="1" applyProtection="1">
      <alignment horizontal="center" vertical="center"/>
    </xf>
    <xf fontId="24" fillId="33" borderId="10" numFmtId="0" xfId="0" applyFont="1" applyFill="1" applyBorder="1" applyAlignment="1" applyProtection="1">
      <alignment vertical="center"/>
    </xf>
    <xf fontId="25" fillId="0" borderId="10" numFmtId="0" xfId="0" applyFont="1" applyBorder="1" applyAlignment="1" applyProtection="1">
      <alignment horizontal="center" vertical="center"/>
    </xf>
    <xf fontId="0" fillId="0" borderId="0" numFmtId="164" xfId="0" applyNumberFormat="1"/>
    <xf fontId="26" fillId="0" borderId="0" numFmtId="164" xfId="0" applyNumberFormat="1" applyFont="1" applyAlignment="1" applyProtection="1">
      <alignment horizontal="center" vertical="center"/>
    </xf>
    <xf fontId="24" fillId="0" borderId="0" numFmtId="0" xfId="0" applyFont="1" applyAlignment="1">
      <alignment vertical="center"/>
    </xf>
    <xf fontId="24" fillId="0" borderId="0" numFmtId="164" xfId="0" applyNumberFormat="1" applyFont="1" applyAlignment="1">
      <alignment horizontal="right" vertical="center"/>
    </xf>
    <xf fontId="0" fillId="0" borderId="0" numFmtId="0" xfId="0" applyAlignment="1">
      <alignment wrapText="1"/>
    </xf>
    <xf fontId="25" fillId="0" borderId="10" numFmtId="0" xfId="0" applyFont="1" applyBorder="1" applyAlignment="1" applyProtection="1">
      <alignment horizontal="center" vertical="center" wrapText="1"/>
    </xf>
    <xf fontId="25" fillId="0" borderId="13" numFmtId="0" xfId="0" applyFont="1" applyBorder="1" applyAlignment="1" applyProtection="1">
      <alignment horizontal="center" vertical="center" wrapText="1"/>
    </xf>
    <xf fontId="25" fillId="0" borderId="10" numFmtId="164" xfId="0" applyNumberFormat="1" applyFont="1" applyBorder="1" applyAlignment="1" applyProtection="1">
      <alignment horizontal="center" vertical="center" wrapText="1"/>
    </xf>
    <xf fontId="25" fillId="0" borderId="13" numFmtId="0" xfId="0" applyFont="1" applyBorder="1" applyAlignment="1" applyProtection="1">
      <alignment horizontal="center" vertical="center"/>
    </xf>
    <xf fontId="24" fillId="0" borderId="0" numFmtId="165" xfId="0" applyNumberFormat="1" applyFont="1"/>
    <xf fontId="25" fillId="0" borderId="13" numFmtId="0" xfId="0" applyFont="1" applyBorder="1" applyAlignment="1" applyProtection="1">
      <alignment horizontal="left" vertical="center"/>
    </xf>
    <xf fontId="27" fillId="0" borderId="0" numFmtId="0" xfId="0" applyFont="1" applyAlignment="1">
      <alignment horizontal="center" vertical="center"/>
    </xf>
    <xf fontId="27" fillId="0" borderId="0" numFmtId="0" xfId="0" applyFont="1" applyAlignment="1">
      <alignment vertical="center"/>
    </xf>
    <xf fontId="22" fillId="0" borderId="0" numFmtId="0" xfId="0" applyFont="1"/>
    <xf fontId="24" fillId="0" borderId="0" numFmtId="0" xfId="0" applyFont="1" applyAlignment="1">
      <alignment horizontal="right" vertical="center"/>
    </xf>
    <xf fontId="25" fillId="0" borderId="15" numFmtId="0" xfId="0" applyFont="1" applyBorder="1" applyAlignment="1" applyProtection="1">
      <alignment horizontal="center" vertical="center"/>
    </xf>
    <xf fontId="25" fillId="0" borderId="11" numFmtId="0" xfId="0" applyFont="1" applyBorder="1" applyAlignment="1" applyProtection="1">
      <alignment horizontal="center" vertical="center"/>
    </xf>
    <xf fontId="24" fillId="0" borderId="10" numFmtId="3" xfId="0" applyNumberFormat="1" applyFont="1" applyBorder="1" applyAlignment="1" applyProtection="1">
      <alignment horizontal="center" vertical="center"/>
    </xf>
    <xf fontId="0" fillId="0" borderId="0" numFmtId="0" xfId="0" applyAlignment="1">
      <alignment horizontal="center"/>
    </xf>
    <xf fontId="23" fillId="0" borderId="0" numFmtId="0" xfId="0" applyFont="1" applyAlignment="1" applyProtection="1">
      <alignment horizontal="center" vertical="center" wrapText="1"/>
    </xf>
    <xf fontId="24" fillId="0" borderId="0" numFmtId="0" xfId="0" applyFont="1" applyAlignment="1" applyProtection="1">
      <alignment horizontal="center" vertical="center"/>
    </xf>
    <xf fontId="25" fillId="33" borderId="10" numFmtId="0" xfId="0" applyFont="1" applyFill="1" applyBorder="1" applyAlignment="1" applyProtection="1">
      <alignment horizontal="center" vertical="center"/>
    </xf>
    <xf fontId="25" fillId="33" borderId="10" numFmtId="0" xfId="0" applyFont="1" applyFill="1" applyBorder="1" applyAlignment="1" applyProtection="1">
      <alignment vertical="center"/>
    </xf>
    <xf fontId="0" fillId="0" borderId="0" numFmtId="0" xfId="0" applyAlignment="1">
      <alignment vertical="center" wrapText="1"/>
    </xf>
    <xf fontId="22" fillId="0" borderId="0" numFmtId="0" xfId="0" applyFont="1" applyAlignment="1" applyProtection="1">
      <alignment wrapText="1"/>
    </xf>
    <xf fontId="28" fillId="0" borderId="0" numFmtId="0" xfId="0" applyFont="1" applyAlignment="1" applyProtection="1">
      <alignment horizontal="center" vertical="center" wrapText="1"/>
    </xf>
    <xf fontId="22" fillId="0" borderId="0" numFmtId="0" xfId="0" applyFont="1" applyAlignment="1" applyProtection="1">
      <alignment horizontal="center" wrapText="1"/>
    </xf>
    <xf fontId="29" fillId="0" borderId="0" numFmtId="0" xfId="0" applyFont="1" applyAlignment="1" applyProtection="1">
      <alignment wrapText="1"/>
    </xf>
    <xf fontId="29" fillId="0" borderId="10" numFmtId="4" xfId="0" applyNumberFormat="1" applyFont="1" applyBorder="1" applyAlignment="1" applyProtection="1">
      <alignment horizontal="center" vertical="center" wrapText="1"/>
    </xf>
    <xf fontId="29" fillId="0" borderId="15" numFmtId="0" xfId="0" applyFont="1" applyBorder="1" applyAlignment="1" applyProtection="1">
      <alignment horizontal="center" vertical="center" wrapText="1"/>
    </xf>
    <xf fontId="29" fillId="0" borderId="11" numFmtId="0" xfId="0" applyFont="1" applyBorder="1" applyAlignment="1" applyProtection="1">
      <alignment horizontal="center" vertical="center" wrapText="1"/>
    </xf>
    <xf fontId="22" fillId="0" borderId="13" numFmtId="4" xfId="0" applyNumberFormat="1" applyFont="1" applyBorder="1" applyAlignment="1" applyProtection="1">
      <alignment horizontal="center" vertical="center" wrapText="1"/>
    </xf>
    <xf fontId="22" fillId="0" borderId="10" numFmtId="4" xfId="0" applyNumberFormat="1" applyFont="1" applyBorder="1" applyAlignment="1" applyProtection="1">
      <alignment horizontal="center" vertical="center" wrapText="1"/>
    </xf>
    <xf fontId="22" fillId="0" borderId="16" numFmtId="0" xfId="0" applyFont="1" applyBorder="1" applyAlignment="1" applyProtection="1">
      <alignment horizontal="center" vertical="center" wrapText="1"/>
    </xf>
    <xf fontId="30" fillId="0" borderId="13" numFmtId="0" xfId="0" applyFont="1" applyBorder="1" applyAlignment="1" applyProtection="1">
      <alignment vertical="center" wrapText="1"/>
    </xf>
    <xf fontId="22" fillId="0" borderId="10" numFmtId="4" xfId="0" applyNumberFormat="1" applyFont="1" applyBorder="1" applyAlignment="1" applyProtection="1">
      <alignment horizontal="right" vertical="center" wrapText="1"/>
    </xf>
    <xf fontId="22" fillId="0" borderId="13" numFmtId="0" xfId="0" applyFont="1" applyBorder="1" applyAlignment="1" applyProtection="1">
      <alignment vertical="center" wrapText="1"/>
    </xf>
    <xf fontId="22" fillId="0" borderId="10" numFmtId="4" xfId="0" applyNumberFormat="1" applyFont="1" applyBorder="1" applyAlignment="1" applyProtection="1">
      <alignment vertical="center" wrapText="1"/>
    </xf>
    <xf fontId="31" fillId="0" borderId="0" numFmtId="0" xfId="0" applyFont="1"/>
    <xf fontId="32" fillId="0" borderId="0" numFmtId="164" xfId="52" applyNumberFormat="1" applyFont="1" applyAlignment="1">
      <alignment vertical="center"/>
    </xf>
    <xf fontId="33" fillId="0" borderId="0" numFmtId="164" xfId="52" applyNumberFormat="1" applyFont="1" applyAlignment="1">
      <alignment vertical="center"/>
    </xf>
    <xf fontId="34" fillId="0" borderId="0" numFmtId="164" xfId="52" applyNumberFormat="1" applyFont="1" applyAlignment="1">
      <alignment vertical="center"/>
    </xf>
    <xf fontId="35" fillId="0" borderId="0" numFmtId="164" xfId="52" applyNumberFormat="1" applyFont="1" applyAlignment="1">
      <alignment horizontal="center" vertical="center"/>
    </xf>
    <xf fontId="36" fillId="0" borderId="0" numFmtId="164" xfId="52" applyNumberFormat="1" applyFont="1" applyAlignment="1">
      <alignment horizontal="center" vertical="center"/>
    </xf>
    <xf fontId="37" fillId="0" borderId="0" numFmtId="164" xfId="52" applyNumberFormat="1" applyFont="1" applyAlignment="1">
      <alignment vertical="center"/>
    </xf>
    <xf fontId="37" fillId="0" borderId="9" numFmtId="164" xfId="52" applyNumberFormat="1" applyFont="1" applyBorder="1" applyAlignment="1">
      <alignment horizontal="right" vertical="center" wrapText="1"/>
    </xf>
    <xf fontId="29" fillId="0" borderId="0" numFmtId="164" xfId="52" applyNumberFormat="1" applyFont="1" applyAlignment="1">
      <alignment vertical="center"/>
    </xf>
    <xf fontId="38" fillId="0" borderId="12" numFmtId="164" xfId="52" applyNumberFormat="1" applyFont="1" applyBorder="1" applyAlignment="1">
      <alignment horizontal="center" vertical="center" wrapText="1"/>
    </xf>
    <xf fontId="38" fillId="0" borderId="10" numFmtId="164" xfId="52" applyNumberFormat="1" applyFont="1" applyBorder="1" applyAlignment="1">
      <alignment horizontal="center" vertical="center" wrapText="1"/>
    </xf>
    <xf fontId="38" fillId="0" borderId="14" numFmtId="164" xfId="52" applyNumberFormat="1" applyFont="1" applyBorder="1" applyAlignment="1">
      <alignment horizontal="center" vertical="center" wrapText="1"/>
    </xf>
    <xf fontId="34" fillId="0" borderId="10" numFmtId="164" xfId="52" applyNumberFormat="1" applyFont="1" applyBorder="1" applyAlignment="1">
      <alignment vertical="center" wrapText="1"/>
    </xf>
    <xf fontId="34" fillId="0" borderId="17" numFmtId="164" xfId="0" applyNumberFormat="1" applyFont="1" applyBorder="1" applyAlignment="1">
      <alignment horizontal="center" vertical="center" wrapText="1"/>
    </xf>
    <xf fontId="24" fillId="0" borderId="18" numFmtId="164" xfId="0" applyNumberFormat="1" applyFont="1" applyBorder="1" applyAlignment="1">
      <alignment horizontal="left" vertical="center" wrapText="1"/>
    </xf>
    <xf fontId="37" fillId="0" borderId="18" numFmtId="164" xfId="0" applyNumberFormat="1" applyFont="1" applyBorder="1" applyAlignment="1">
      <alignment horizontal="left" vertical="center"/>
    </xf>
    <xf fontId="25" fillId="0" borderId="13" numFmtId="0" xfId="0" applyFont="1" applyBorder="1" applyAlignment="1" applyProtection="1">
      <alignment vertical="center"/>
    </xf>
    <xf fontId="22" fillId="34" borderId="0" numFmtId="0" xfId="0" applyFont="1" applyFill="1" applyProtection="1"/>
    <xf fontId="39" fillId="34" borderId="0" numFmtId="0" xfId="0" applyFont="1" applyFill="1" applyAlignment="1" applyProtection="1">
      <alignment horizontal="center" vertical="center"/>
    </xf>
    <xf fontId="22" fillId="34" borderId="0" numFmtId="0" xfId="0" applyFont="1" applyFill="1" applyAlignment="1" applyProtection="1">
      <alignment horizontal="center"/>
    </xf>
    <xf fontId="29" fillId="34" borderId="0" numFmtId="0" xfId="0" applyFont="1" applyFill="1" applyProtection="1"/>
    <xf fontId="29" fillId="34" borderId="10" numFmtId="4" xfId="0" applyNumberFormat="1" applyFont="1" applyFill="1" applyBorder="1" applyAlignment="1" applyProtection="1">
      <alignment horizontal="center" vertical="center" wrapText="1"/>
    </xf>
    <xf fontId="29" fillId="34" borderId="10" numFmtId="0" xfId="0" applyFont="1" applyFill="1" applyBorder="1" applyAlignment="1" applyProtection="1">
      <alignment horizontal="center" vertical="center" wrapText="1"/>
    </xf>
    <xf fontId="22" fillId="34" borderId="13" numFmtId="4" xfId="0" applyNumberFormat="1" applyFont="1" applyFill="1" applyBorder="1" applyAlignment="1" applyProtection="1">
      <alignment horizontal="center" vertical="center" wrapText="1"/>
    </xf>
    <xf fontId="22" fillId="34" borderId="10" numFmtId="4" xfId="0" applyNumberFormat="1" applyFont="1" applyFill="1" applyBorder="1" applyAlignment="1" applyProtection="1">
      <alignment horizontal="center" vertical="center" wrapText="1"/>
    </xf>
    <xf fontId="22" fillId="34" borderId="16" numFmtId="0" xfId="0" applyFont="1" applyFill="1" applyBorder="1" applyAlignment="1" applyProtection="1">
      <alignment horizontal="center" vertical="center" wrapText="1"/>
    </xf>
    <xf fontId="22" fillId="34" borderId="16" numFmtId="0" xfId="0" applyFont="1" applyFill="1" applyBorder="1" applyAlignment="1" applyProtection="1">
      <alignment horizontal="center" vertical="center"/>
    </xf>
    <xf fontId="30" fillId="34" borderId="13" numFmtId="0" xfId="0" applyFont="1" applyFill="1" applyBorder="1" applyAlignment="1" applyProtection="1">
      <alignment vertical="center" wrapText="1"/>
    </xf>
    <xf fontId="22" fillId="34" borderId="10" numFmtId="4" xfId="0" applyNumberFormat="1" applyFont="1" applyFill="1" applyBorder="1" applyAlignment="1" applyProtection="1">
      <alignment vertical="center" wrapText="1"/>
    </xf>
    <xf fontId="22" fillId="34" borderId="13" numFmtId="0" xfId="0" applyFont="1" applyFill="1" applyBorder="1" applyAlignment="1" applyProtection="1">
      <alignment vertical="center" wrapText="1"/>
    </xf>
    <xf fontId="22" fillId="34" borderId="13" numFmtId="4" xfId="0" applyNumberFormat="1" applyFont="1" applyFill="1" applyBorder="1" applyAlignment="1" applyProtection="1">
      <alignment vertical="center" wrapText="1"/>
    </xf>
    <xf fontId="22" fillId="34" borderId="13" numFmtId="4" xfId="0" applyNumberFormat="1" applyFont="1" applyFill="1" applyBorder="1" applyAlignment="1" applyProtection="1">
      <alignment horizontal="right" vertical="center" wrapText="1"/>
    </xf>
    <xf fontId="22" fillId="34" borderId="10" numFmtId="4" xfId="0" applyNumberFormat="1" applyFont="1" applyFill="1" applyBorder="1" applyAlignment="1" applyProtection="1">
      <alignment horizontal="right" vertical="center" wrapText="1"/>
    </xf>
    <xf fontId="22" fillId="0" borderId="0" numFmtId="0" xfId="0" applyFont="1" applyProtection="1"/>
    <xf fontId="22" fillId="34" borderId="10" numFmtId="0" xfId="0" applyFont="1" applyFill="1" applyBorder="1" applyAlignment="1" applyProtection="1">
      <alignment vertical="center" wrapText="1"/>
    </xf>
    <xf fontId="22" fillId="34" borderId="10" numFmtId="0" xfId="0" applyFont="1" applyFill="1" applyBorder="1" applyAlignment="1" applyProtection="1">
      <alignment horizontal="left" vertical="center" wrapText="1"/>
    </xf>
    <xf fontId="22" fillId="34" borderId="0" numFmtId="0" xfId="0" applyFont="1" applyFill="1" applyAlignment="1" applyProtection="1">
      <alignment horizontal="left" wrapText="1"/>
    </xf>
    <xf fontId="34" fillId="0" borderId="0" numFmtId="164" xfId="0" applyNumberFormat="1" applyFont="1" applyAlignment="1">
      <alignment vertical="center"/>
    </xf>
    <xf fontId="32" fillId="0" borderId="0" numFmtId="164" xfId="0" applyNumberFormat="1" applyFont="1" applyAlignment="1">
      <alignment vertical="center"/>
    </xf>
    <xf fontId="40" fillId="0" borderId="0" numFmtId="164" xfId="0" applyNumberFormat="1" applyFont="1" applyAlignment="1">
      <alignment vertical="center"/>
    </xf>
    <xf fontId="41" fillId="0" borderId="0" numFmtId="164" xfId="52" applyNumberFormat="1" applyFont="1" applyAlignment="1">
      <alignment horizontal="center" vertical="center"/>
    </xf>
    <xf fontId="42" fillId="0" borderId="0" numFmtId="164" xfId="52" applyNumberFormat="1" applyFont="1" applyAlignment="1">
      <alignment horizontal="center" vertical="center"/>
    </xf>
    <xf fontId="37" fillId="0" borderId="9" numFmtId="164" xfId="52" applyNumberFormat="1" applyFont="1" applyBorder="1" applyAlignment="1">
      <alignment horizontal="right" vertical="center"/>
    </xf>
    <xf fontId="29" fillId="0" borderId="12" numFmtId="164" xfId="52" applyNumberFormat="1" applyFont="1" applyBorder="1" applyAlignment="1">
      <alignment horizontal="center" vertical="center" wrapText="1"/>
    </xf>
    <xf fontId="29" fillId="0" borderId="10" numFmtId="164" xfId="52" applyNumberFormat="1" applyFont="1" applyBorder="1" applyAlignment="1">
      <alignment horizontal="center" vertical="center" wrapText="1"/>
    </xf>
    <xf fontId="29" fillId="0" borderId="14" numFmtId="164" xfId="52" applyNumberFormat="1" applyFont="1" applyBorder="1" applyAlignment="1">
      <alignment horizontal="center" vertical="center" wrapText="1"/>
    </xf>
    <xf fontId="37" fillId="0" borderId="10" numFmtId="164" xfId="52" applyNumberFormat="1" applyFont="1" applyBorder="1" applyAlignment="1">
      <alignment vertical="center" wrapText="1"/>
    </xf>
    <xf fontId="23" fillId="0" borderId="0" numFmtId="0" xfId="0" applyFont="1" applyAlignment="1" applyProtection="1">
      <alignment horizontal="left" vertical="center"/>
    </xf>
    <xf fontId="24" fillId="0" borderId="9" numFmtId="0" xfId="0" applyFont="1" applyBorder="1" applyAlignment="1" applyProtection="1">
      <alignment vertical="center"/>
    </xf>
    <xf fontId="24" fillId="0" borderId="13" numFmtId="0" xfId="0" applyFont="1" applyBorder="1" applyAlignment="1" applyProtection="1">
      <alignment vertical="center"/>
    </xf>
    <xf fontId="21" fillId="0" borderId="0" numFmtId="0" xfId="0" applyFont="1" applyAlignment="1">
      <alignment vertical="center"/>
    </xf>
    <xf fontId="22" fillId="34" borderId="0" numFmtId="0" xfId="0" applyFont="1" applyFill="1"/>
    <xf fontId="39" fillId="34" borderId="0" numFmtId="0" xfId="0" applyFont="1" applyFill="1" applyAlignment="1">
      <alignment horizontal="center" vertical="center"/>
    </xf>
    <xf fontId="22" fillId="34" borderId="0" numFmtId="0" xfId="0" applyFont="1" applyFill="1" applyAlignment="1">
      <alignment horizontal="center"/>
    </xf>
    <xf fontId="29" fillId="34" borderId="0" numFmtId="0" xfId="0" applyFont="1" applyFill="1"/>
    <xf fontId="29" fillId="34" borderId="10" numFmtId="4" xfId="0" applyNumberFormat="1" applyFont="1" applyFill="1" applyBorder="1" applyAlignment="1">
      <alignment horizontal="center" vertical="center" wrapText="1"/>
    </xf>
    <xf fontId="22" fillId="34" borderId="13" numFmtId="4" xfId="0" applyNumberFormat="1" applyFont="1" applyFill="1" applyBorder="1" applyAlignment="1">
      <alignment horizontal="center" vertical="center" wrapText="1"/>
    </xf>
    <xf fontId="22" fillId="34" borderId="10" numFmtId="4" xfId="0" applyNumberFormat="1" applyFont="1" applyFill="1" applyBorder="1" applyAlignment="1">
      <alignment horizontal="center" vertical="center" wrapText="1"/>
    </xf>
    <xf fontId="22" fillId="34" borderId="16" numFmtId="0" xfId="0" applyFont="1" applyFill="1" applyBorder="1" applyAlignment="1">
      <alignment horizontal="center" vertical="center" wrapText="1"/>
    </xf>
    <xf fontId="22" fillId="34" borderId="16" numFmtId="0" xfId="0" applyFont="1" applyFill="1" applyBorder="1" applyAlignment="1">
      <alignment horizontal="center" vertical="center"/>
    </xf>
    <xf fontId="22" fillId="34" borderId="15" numFmtId="4" xfId="0" applyNumberFormat="1" applyFont="1" applyFill="1" applyBorder="1" applyAlignment="1" applyProtection="1">
      <alignment horizontal="right" vertical="center" wrapText="1"/>
    </xf>
    <xf fontId="24" fillId="0" borderId="11" numFmtId="3" xfId="0" applyNumberFormat="1" applyFont="1" applyBorder="1" applyAlignment="1" applyProtection="1">
      <alignment horizontal="right" vertical="center"/>
    </xf>
    <xf fontId="37" fillId="0" borderId="0" numFmtId="0" xfId="51" applyFont="1"/>
    <xf fontId="33" fillId="0" borderId="0" numFmtId="49" xfId="51" applyNumberFormat="1" applyFont="1" applyAlignment="1">
      <alignment horizontal="center" vertical="center"/>
    </xf>
    <xf fontId="43" fillId="0" borderId="0" numFmtId="49" xfId="51" applyNumberFormat="1" applyFont="1" applyAlignment="1">
      <alignment vertical="center"/>
    </xf>
    <xf fontId="37" fillId="0" borderId="0" numFmtId="49" xfId="51" applyNumberFormat="1" applyFont="1" applyAlignment="1">
      <alignment vertical="center"/>
    </xf>
    <xf fontId="37" fillId="0" borderId="0" numFmtId="164" xfId="51" applyNumberFormat="1" applyFont="1" applyAlignment="1">
      <alignment horizontal="right" vertical="center"/>
    </xf>
    <xf fontId="37" fillId="0" borderId="0" numFmtId="164" xfId="51" applyNumberFormat="1" applyFont="1" applyAlignment="1">
      <alignment vertical="center"/>
    </xf>
    <xf fontId="24" fillId="0" borderId="0" numFmtId="164" xfId="51" applyNumberFormat="1" applyFont="1" applyAlignment="1">
      <alignment horizontal="right" vertical="center"/>
    </xf>
    <xf fontId="44" fillId="0" borderId="10" numFmtId="49" xfId="50" applyNumberFormat="1" applyFont="1" applyBorder="1" applyAlignment="1">
      <alignment horizontal="center" vertical="center"/>
    </xf>
    <xf fontId="45" fillId="0" borderId="10" numFmtId="49" xfId="50" applyNumberFormat="1" applyFont="1" applyBorder="1" applyAlignment="1">
      <alignment horizontal="center" vertical="center"/>
    </xf>
    <xf fontId="46" fillId="0" borderId="19" numFmtId="49" xfId="50" applyNumberFormat="1" applyFont="1" applyBorder="1" applyAlignment="1">
      <alignment vertical="center"/>
    </xf>
    <xf fontId="46" fillId="0" borderId="19" numFmtId="164" xfId="50" applyNumberFormat="1" applyFont="1" applyBorder="1" applyAlignment="1">
      <alignment horizontal="right" vertical="center"/>
    </xf>
    <xf fontId="46" fillId="0" borderId="19" numFmtId="164" xfId="50" applyNumberFormat="1" applyFont="1" applyBorder="1" applyAlignment="1">
      <alignment vertical="center"/>
    </xf>
    <xf fontId="46" fillId="0" borderId="20" numFmtId="164" xfId="51" applyNumberFormat="1" applyFont="1" applyBorder="1" applyAlignment="1">
      <alignment horizontal="right" vertical="center"/>
    </xf>
    <xf fontId="46" fillId="0" borderId="21" numFmtId="49" xfId="50" applyNumberFormat="1" applyFont="1" applyBorder="1" applyAlignment="1">
      <alignment vertical="center"/>
    </xf>
    <xf fontId="46" fillId="0" borderId="21" numFmtId="164" xfId="50" applyNumberFormat="1" applyFont="1" applyBorder="1" applyAlignment="1">
      <alignment horizontal="right" vertical="center"/>
    </xf>
    <xf fontId="46" fillId="0" borderId="17" numFmtId="49" xfId="50" applyNumberFormat="1" applyFont="1" applyBorder="1" applyAlignment="1">
      <alignment vertical="center"/>
    </xf>
    <xf fontId="46" fillId="0" borderId="17" numFmtId="164" xfId="50" applyNumberFormat="1" applyFont="1" applyBorder="1" applyAlignment="1">
      <alignment horizontal="right" vertical="center"/>
    </xf>
    <xf fontId="46" fillId="0" borderId="20" numFmtId="49" xfId="50" applyNumberFormat="1" applyFont="1" applyBorder="1" applyAlignment="1">
      <alignment vertical="center"/>
    </xf>
    <xf fontId="46" fillId="0" borderId="20" numFmtId="164" xfId="50" applyNumberFormat="1" applyFont="1" applyBorder="1" applyAlignment="1">
      <alignment horizontal="right" vertical="center"/>
    </xf>
    <xf fontId="46" fillId="0" borderId="22" numFmtId="49" xfId="50" applyNumberFormat="1" applyFont="1" applyBorder="1" applyAlignment="1">
      <alignment vertical="center"/>
    </xf>
    <xf fontId="46" fillId="0" borderId="23" numFmtId="164" xfId="50" applyNumberFormat="1" applyFont="1" applyBorder="1" applyAlignment="1">
      <alignment horizontal="right" vertical="center"/>
    </xf>
    <xf fontId="46" fillId="0" borderId="10" numFmtId="164" xfId="50" applyNumberFormat="1" applyFont="1" applyBorder="1" applyAlignment="1">
      <alignment horizontal="center" vertical="center"/>
    </xf>
    <xf fontId="46" fillId="0" borderId="24" numFmtId="164" xfId="50" applyNumberFormat="1" applyFont="1" applyBorder="1" applyAlignment="1">
      <alignment vertical="center"/>
    </xf>
    <xf fontId="46" fillId="0" borderId="21" numFmtId="164" xfId="50" applyNumberFormat="1" applyFont="1" applyBorder="1" applyAlignment="1">
      <alignment vertical="center"/>
    </xf>
    <xf fontId="46" fillId="0" borderId="10" numFmtId="49" xfId="50" applyNumberFormat="1" applyFont="1" applyBorder="1" applyAlignment="1">
      <alignment horizontal="center" vertical="center"/>
    </xf>
    <xf fontId="46" fillId="0" borderId="25" numFmtId="164" xfId="50" applyNumberFormat="1" applyFont="1" applyBorder="1" applyAlignment="1">
      <alignment horizontal="center" vertical="center"/>
    </xf>
    <xf fontId="46" fillId="0" borderId="10" numFmtId="164" xfId="50" applyNumberFormat="1" applyFont="1" applyBorder="1" applyAlignment="1">
      <alignment horizontal="right" vertical="center"/>
    </xf>
    <xf fontId="24" fillId="0" borderId="0" numFmtId="0" xfId="51" applyFont="1"/>
    <xf fontId="37" fillId="0" borderId="0" numFmtId="0" xfId="51" applyFont="1" applyAlignment="1">
      <alignment vertical="center"/>
    </xf>
    <xf fontId="37" fillId="0" borderId="9" numFmtId="49" xfId="51" applyNumberFormat="1" applyFont="1" applyBorder="1" applyAlignment="1">
      <alignment vertical="center"/>
    </xf>
    <xf fontId="37" fillId="0" borderId="0" numFmtId="0" xfId="51" applyFont="1" applyAlignment="1">
      <alignment horizontal="right" vertical="center"/>
    </xf>
    <xf fontId="37" fillId="0" borderId="0" numFmtId="0" xfId="51" applyFont="1" applyAlignment="1">
      <alignment horizontal="left" vertical="center"/>
    </xf>
    <xf fontId="25" fillId="0" borderId="10" numFmtId="0" xfId="0" applyFont="1" applyBorder="1" applyAlignment="1">
      <alignment horizontal="center" vertical="center" wrapText="1"/>
    </xf>
    <xf fontId="37" fillId="0" borderId="10" numFmtId="164" xfId="51" applyNumberFormat="1" applyFont="1" applyBorder="1" applyAlignment="1">
      <alignment horizontal="left" vertical="center"/>
    </xf>
    <xf fontId="24" fillId="0" borderId="10" numFmtId="164" xfId="51" applyNumberFormat="1" applyFont="1" applyBorder="1" applyAlignment="1">
      <alignment horizontal="right" vertical="center"/>
    </xf>
    <xf fontId="24" fillId="0" borderId="10" numFmtId="0" xfId="0" applyFont="1" applyBorder="1" applyAlignment="1">
      <alignment horizontal="left" vertical="center" wrapText="1"/>
    </xf>
    <xf fontId="24" fillId="0" borderId="10" numFmtId="164" xfId="51" applyNumberFormat="1" applyFont="1" applyBorder="1" applyAlignment="1">
      <alignment vertical="center"/>
    </xf>
    <xf fontId="24" fillId="0" borderId="10" numFmtId="164" xfId="51" applyNumberFormat="1" applyFont="1" applyBorder="1" applyAlignment="1">
      <alignment horizontal="left" vertical="center"/>
    </xf>
    <xf fontId="37" fillId="0" borderId="10" numFmtId="0" xfId="0" applyFont="1" applyBorder="1" applyAlignment="1">
      <alignment horizontal="left" vertical="center" wrapText="1"/>
    </xf>
    <xf fontId="37" fillId="0" borderId="0" numFmtId="0" xfId="51" applyFont="1" applyAlignment="1">
      <alignment horizontal="right"/>
    </xf>
    <xf fontId="24" fillId="0" borderId="10" numFmtId="0" xfId="0" applyFont="1" applyBorder="1" applyAlignment="1">
      <alignment vertical="center" wrapText="1"/>
    </xf>
    <xf fontId="37" fillId="0" borderId="10" numFmtId="164" xfId="51" applyNumberFormat="1" applyFont="1" applyBorder="1" applyAlignment="1">
      <alignment vertical="center"/>
    </xf>
    <xf fontId="37" fillId="0" borderId="10" numFmtId="0" xfId="0" applyFont="1" applyBorder="1" applyAlignment="1">
      <alignment vertical="center" wrapText="1"/>
    </xf>
    <xf fontId="37" fillId="0" borderId="0" numFmtId="0" xfId="0" applyFont="1" applyAlignment="1">
      <alignment horizontal="center" wrapText="1"/>
    </xf>
    <xf fontId="37" fillId="0" borderId="0" numFmtId="0" xfId="0" applyFont="1" applyAlignment="1">
      <alignment horizontal="center"/>
    </xf>
    <xf fontId="39" fillId="0" borderId="0" numFmtId="0" xfId="0" applyFont="1" applyAlignment="1">
      <alignment horizontal="center" vertical="center" wrapText="1"/>
    </xf>
    <xf fontId="47" fillId="0" borderId="0" numFmtId="0" xfId="0" applyFont="1" applyAlignment="1">
      <alignment horizontal="center" vertical="center" wrapText="1"/>
    </xf>
    <xf fontId="37" fillId="0" borderId="0" numFmtId="0" xfId="0" applyFont="1" applyAlignment="1">
      <alignment horizontal="center" vertical="center" wrapText="1"/>
    </xf>
    <xf fontId="48" fillId="0" borderId="0" numFmtId="0" xfId="0" applyFont="1" applyAlignment="1">
      <alignment horizontal="center" vertical="top" wrapText="1"/>
    </xf>
    <xf fontId="37" fillId="0" borderId="0" numFmtId="0" xfId="0" applyFont="1" applyAlignment="1">
      <alignment horizontal="center" vertical="top" wrapText="1"/>
    </xf>
    <xf fontId="29" fillId="0" borderId="26" numFmtId="0" xfId="0" applyFont="1" applyBorder="1" applyAlignment="1">
      <alignment horizontal="center" vertical="center" wrapText="1"/>
    </xf>
    <xf fontId="29" fillId="0" borderId="27" numFmtId="0" xfId="0" applyFont="1" applyBorder="1" applyAlignment="1">
      <alignment horizontal="center" vertical="center" wrapText="1"/>
    </xf>
    <xf fontId="29" fillId="0" borderId="28" numFmtId="0" xfId="0" applyFont="1" applyBorder="1" applyAlignment="1">
      <alignment horizontal="center" vertical="center" wrapText="1"/>
    </xf>
    <xf fontId="29" fillId="0" borderId="10" numFmtId="0" xfId="0" applyFont="1" applyBorder="1" applyAlignment="1">
      <alignment horizontal="center" vertical="center" wrapText="1"/>
    </xf>
    <xf fontId="49" fillId="0" borderId="0" numFmtId="0" xfId="0" applyFont="1" applyAlignment="1">
      <alignment horizontal="center"/>
    </xf>
    <xf fontId="50" fillId="0" borderId="10" numFmtId="0" xfId="0" applyFont="1" applyBorder="1" applyAlignment="1">
      <alignment horizontal="center" vertical="center" wrapText="1"/>
    </xf>
    <xf fontId="49" fillId="0" borderId="10" numFmtId="0" xfId="0" applyFont="1" applyBorder="1" applyAlignment="1">
      <alignment horizontal="center" vertical="center"/>
    </xf>
    <xf fontId="49" fillId="0" borderId="10" numFmtId="0" xfId="0" applyFont="1" applyBorder="1" applyAlignment="1">
      <alignment horizontal="center" vertical="center" wrapText="1"/>
    </xf>
    <xf fontId="37" fillId="0" borderId="20" numFmtId="0" xfId="0" applyFont="1" applyBorder="1" applyAlignment="1">
      <alignment horizontal="center" vertical="center" wrapText="1"/>
    </xf>
    <xf fontId="48" fillId="0" borderId="20" numFmtId="0" xfId="0" applyFont="1" applyBorder="1" applyAlignment="1">
      <alignment horizontal="center" vertical="center" wrapText="1"/>
    </xf>
    <xf fontId="37" fillId="0" borderId="10" numFmtId="0" xfId="0" applyFont="1" applyBorder="1" applyAlignment="1">
      <alignment horizontal="center"/>
    </xf>
    <xf fontId="49" fillId="0" borderId="20" numFmtId="0" xfId="0" applyFont="1" applyBorder="1" applyAlignment="1">
      <alignment horizontal="center" vertical="center" wrapText="1"/>
    </xf>
    <xf fontId="49" fillId="0" borderId="13" numFmtId="0" xfId="0" applyFont="1" applyBorder="1" applyAlignment="1">
      <alignment horizontal="center" vertical="center"/>
    </xf>
    <xf fontId="49" fillId="0" borderId="11" numFmtId="0" xfId="0" applyFont="1" applyBorder="1" applyAlignment="1">
      <alignment horizontal="center" vertical="center"/>
    </xf>
    <xf fontId="48" fillId="0" borderId="10" numFmtId="0" xfId="0" applyFont="1" applyBorder="1" applyAlignment="1">
      <alignment horizontal="center" vertical="center" wrapText="1"/>
    </xf>
    <xf fontId="4" fillId="0" borderId="0" numFmtId="0" xfId="0" applyFont="1" applyAlignment="1">
      <alignment vertical="center"/>
    </xf>
    <xf fontId="51" fillId="0" borderId="0" numFmtId="0" xfId="0" applyFont="1" applyAlignment="1">
      <alignment horizontal="center" vertical="center" wrapText="1"/>
    </xf>
    <xf fontId="52" fillId="0" borderId="0" numFmtId="0" xfId="0" applyFont="1" applyAlignment="1">
      <alignment horizontal="right" vertical="center" wrapText="1"/>
    </xf>
    <xf fontId="38" fillId="0" borderId="10" numFmtId="0" xfId="0" applyFont="1" applyBorder="1" applyAlignment="1">
      <alignment horizontal="center" vertical="center" wrapText="1"/>
    </xf>
    <xf fontId="53" fillId="0" borderId="10" numFmtId="0" xfId="0" applyFont="1" applyBorder="1" applyAlignment="1">
      <alignment horizontal="center" vertical="center" wrapText="1"/>
    </xf>
    <xf fontId="34" fillId="0" borderId="10" numFmtId="166" xfId="0" applyNumberFormat="1" applyFont="1" applyBorder="1" applyAlignment="1">
      <alignment vertical="center"/>
    </xf>
    <xf fontId="54" fillId="0" borderId="10" numFmtId="0" xfId="0" applyFont="1" applyBorder="1" applyAlignment="1">
      <alignment horizontal="left" vertical="center" wrapText="1"/>
    </xf>
    <xf fontId="34" fillId="0" borderId="10" numFmtId="0" xfId="0" applyFont="1" applyBorder="1" applyAlignment="1">
      <alignment horizontal="left" vertical="center" wrapText="1"/>
    </xf>
    <xf fontId="34" fillId="0" borderId="0" numFmtId="0" xfId="0" applyFont="1" applyAlignment="1">
      <alignment vertical="center" wrapText="1"/>
    </xf>
    <xf fontId="33" fillId="0" borderId="0" numFmtId="164" xfId="0" applyNumberFormat="1" applyFont="1" applyAlignment="1">
      <alignment vertical="center" wrapText="1"/>
    </xf>
    <xf fontId="36" fillId="0" borderId="0" numFmtId="164" xfId="0" applyNumberFormat="1" applyFont="1" applyAlignment="1">
      <alignment vertical="center" wrapText="1"/>
    </xf>
    <xf fontId="55" fillId="0" borderId="0" numFmtId="164" xfId="0" applyNumberFormat="1" applyFont="1" applyAlignment="1" applyProtection="1">
      <alignment horizontal="center" vertical="center" wrapText="1"/>
    </xf>
    <xf fontId="42" fillId="0" borderId="0" numFmtId="164" xfId="0" applyNumberFormat="1" applyFont="1" applyAlignment="1" applyProtection="1">
      <alignment horizontal="center" vertical="center" wrapText="1"/>
    </xf>
    <xf fontId="37" fillId="0" borderId="0" numFmtId="0" xfId="0" applyFont="1" applyAlignment="1">
      <alignment vertical="center" wrapText="1"/>
    </xf>
    <xf fontId="24" fillId="0" borderId="0" numFmtId="0" xfId="0" applyFont="1" applyAlignment="1">
      <alignment horizontal="right" vertical="center" wrapText="1"/>
    </xf>
    <xf fontId="37" fillId="0" borderId="0" numFmtId="0" xfId="0" applyFont="1" applyAlignment="1">
      <alignment horizontal="right" vertical="center" wrapText="1"/>
    </xf>
    <xf fontId="37" fillId="0" borderId="20" numFmtId="0" xfId="0" applyFont="1" applyBorder="1" applyAlignment="1">
      <alignment horizontal="center" shrinkToFit="1" vertical="center" wrapText="1"/>
    </xf>
    <xf fontId="37" fillId="0" borderId="10" numFmtId="0" xfId="0" applyFont="1" applyBorder="1" applyAlignment="1">
      <alignment horizontal="center" shrinkToFit="1" vertical="center" wrapText="1"/>
    </xf>
    <xf fontId="37" fillId="0" borderId="28" numFmtId="0" xfId="0" applyFont="1" applyBorder="1" applyAlignment="1">
      <alignment horizontal="center" shrinkToFit="1" vertical="center" wrapText="1"/>
    </xf>
    <xf fontId="37" fillId="0" borderId="29" numFmtId="0" xfId="0" applyFont="1" applyBorder="1" applyAlignment="1">
      <alignment horizontal="center" shrinkToFit="1" vertical="center" wrapText="1"/>
    </xf>
    <xf fontId="37" fillId="0" borderId="10" numFmtId="164" xfId="0" applyNumberFormat="1" applyFont="1" applyBorder="1" applyAlignment="1" applyProtection="1">
      <alignment vertical="center" wrapText="1"/>
    </xf>
    <xf fontId="37" fillId="0" borderId="10" numFmtId="164" xfId="0" applyNumberFormat="1" applyFont="1" applyBorder="1" applyAlignment="1" applyProtection="1">
      <alignment horizontal="center" vertical="center" wrapText="1"/>
    </xf>
    <xf fontId="49" fillId="0" borderId="17" numFmtId="0" xfId="0" applyFont="1" applyBorder="1" applyAlignment="1">
      <alignment horizontal="left" shrinkToFit="1" vertical="center" wrapText="1"/>
    </xf>
    <xf fontId="37" fillId="0" borderId="10" numFmtId="164" xfId="0" applyNumberFormat="1" applyFont="1" applyBorder="1" applyAlignment="1">
      <alignment horizontal="center" shrinkToFit="1" vertical="center" wrapText="1"/>
    </xf>
    <xf fontId="37" fillId="0" borderId="30" numFmtId="167" xfId="4" applyNumberFormat="1" applyFont="1" applyBorder="1" applyAlignment="1">
      <alignment horizontal="center" shrinkToFit="1" vertical="center" wrapText="1"/>
    </xf>
    <xf fontId="37" fillId="0" borderId="10" numFmtId="167" xfId="4" applyNumberFormat="1" applyFont="1" applyBorder="1" applyAlignment="1">
      <alignment horizontal="center" shrinkToFit="1" vertical="center" wrapText="1"/>
    </xf>
    <xf fontId="37" fillId="0" borderId="30" numFmtId="164" xfId="0" applyNumberFormat="1" applyFont="1" applyBorder="1" applyAlignment="1" applyProtection="1">
      <alignment vertical="center" wrapText="1"/>
    </xf>
    <xf fontId="37" fillId="0" borderId="17" numFmtId="0" xfId="0" applyFont="1" applyBorder="1" applyAlignment="1">
      <alignment horizontal="left" shrinkToFit="1" vertical="center" wrapText="1"/>
    </xf>
    <xf fontId="24" fillId="0" borderId="31" numFmtId="164" xfId="0" applyNumberFormat="1" applyFont="1" applyBorder="1" applyAlignment="1">
      <alignment horizontal="left" shrinkToFit="1" vertical="center" wrapText="1"/>
    </xf>
    <xf fontId="37" fillId="0" borderId="31" numFmtId="164" xfId="0" applyNumberFormat="1" applyFont="1" applyBorder="1" applyAlignment="1">
      <alignment horizontal="center" shrinkToFit="1" vertical="center" wrapText="1"/>
    </xf>
    <xf fontId="37" fillId="0" borderId="31" numFmtId="164" xfId="0" applyNumberFormat="1" applyFont="1" applyBorder="1" applyAlignment="1">
      <alignment horizontal="left" shrinkToFit="1" vertical="center" wrapText="1"/>
    </xf>
    <xf fontId="37" fillId="0" borderId="32" numFmtId="0" xfId="0" applyFont="1" applyBorder="1" applyAlignment="1">
      <alignment horizontal="left" shrinkToFit="1" vertical="center" wrapText="1"/>
    </xf>
    <xf fontId="37" fillId="0" borderId="10" numFmtId="3" xfId="0" applyNumberFormat="1" applyFont="1" applyBorder="1" applyAlignment="1">
      <alignment horizontal="center" shrinkToFit="1" vertical="center" wrapText="1"/>
    </xf>
    <xf fontId="37" fillId="0" borderId="33" numFmtId="3" xfId="0" applyNumberFormat="1" applyFont="1" applyBorder="1" applyAlignment="1">
      <alignment horizontal="center" shrinkToFit="1" vertical="center" wrapText="1"/>
    </xf>
    <xf fontId="37" fillId="0" borderId="10" numFmtId="0" xfId="0" applyFont="1" applyBorder="1" applyAlignment="1">
      <alignment horizontal="left" shrinkToFit="1" vertical="center" wrapText="1"/>
    </xf>
    <xf fontId="37" fillId="0" borderId="11" numFmtId="3" xfId="0" applyNumberFormat="1" applyFont="1" applyBorder="1" applyAlignment="1">
      <alignment horizontal="center" shrinkToFit="1" vertical="center" wrapText="1"/>
    </xf>
    <xf fontId="24" fillId="0" borderId="0" numFmtId="0" xfId="0" applyFont="1" applyAlignment="1">
      <alignment horizontal="left" vertical="center" wrapText="1"/>
    </xf>
    <xf fontId="37" fillId="0" borderId="0" numFmtId="0" xfId="0" applyFont="1" applyAlignment="1">
      <alignment horizontal="left" vertical="center" wrapText="1"/>
    </xf>
    <xf fontId="56" fillId="0" borderId="0" numFmtId="0" xfId="0" applyFont="1" applyAlignment="1">
      <alignment horizontal="left" vertical="center" wrapText="1"/>
    </xf>
    <xf fontId="57" fillId="0" borderId="0" numFmtId="0" xfId="0" applyFont="1" applyAlignment="1">
      <alignment horizontal="left" vertical="center"/>
    </xf>
    <xf fontId="34" fillId="0" borderId="0" numFmtId="0" xfId="0" applyFont="1" applyAlignment="1">
      <alignment horizontal="center" vertical="center"/>
    </xf>
    <xf fontId="42" fillId="0" borderId="0" numFmtId="0" xfId="0" applyFont="1" applyAlignment="1">
      <alignment horizontal="center" vertical="center"/>
    </xf>
    <xf fontId="58" fillId="0" borderId="0" numFmtId="0" xfId="0" applyFont="1" applyAlignment="1">
      <alignment horizontal="center" vertical="center"/>
    </xf>
    <xf fontId="59" fillId="0" borderId="0" numFmtId="168" xfId="0" applyNumberFormat="1" applyFont="1" applyAlignment="1">
      <alignment horizontal="center" vertical="center"/>
    </xf>
    <xf fontId="37" fillId="0" borderId="10" numFmtId="0" xfId="0" applyFont="1" applyBorder="1" applyAlignment="1">
      <alignment horizontal="center" vertical="center" wrapText="1"/>
    </xf>
    <xf fontId="16" fillId="0" borderId="0" numFmtId="0" xfId="0" applyFont="1" applyAlignment="1">
      <alignment vertical="center"/>
    </xf>
    <xf fontId="60" fillId="0" borderId="10" numFmtId="0" xfId="0" applyFont="1" applyBorder="1" applyAlignment="1">
      <alignment horizontal="center" vertical="center" wrapText="1"/>
    </xf>
    <xf fontId="37" fillId="0" borderId="10" numFmtId="0" xfId="0" applyFont="1" applyBorder="1" applyAlignment="1">
      <alignment horizontal="center" vertical="center"/>
    </xf>
    <xf fontId="61" fillId="0" borderId="10" numFmtId="0" xfId="0" applyFont="1" applyBorder="1" applyAlignment="1">
      <alignment horizontal="center" vertical="center" wrapText="1"/>
    </xf>
    <xf fontId="61" fillId="0" borderId="10" numFmtId="0" xfId="0" applyFont="1" applyBorder="1" applyAlignment="1">
      <alignment horizontal="left" vertical="center" wrapText="1"/>
    </xf>
    <xf fontId="62" fillId="0" borderId="10" numFmtId="0" xfId="0" applyFont="1" applyBorder="1" applyAlignment="1">
      <alignment horizontal="center" vertical="center" wrapText="1"/>
    </xf>
    <xf fontId="62" fillId="0" borderId="10" numFmtId="0" xfId="0" applyFont="1" applyBorder="1" applyAlignment="1" applyProtection="1">
      <alignment horizontal="left" vertical="center" wrapText="1"/>
    </xf>
    <xf fontId="62" fillId="0" borderId="10" numFmtId="0" xfId="0" applyFont="1" applyBorder="1" applyAlignment="1">
      <alignment horizontal="left" vertical="center" wrapText="1"/>
    </xf>
    <xf fontId="61" fillId="0" borderId="0" numFmtId="0" xfId="0" applyFont="1" applyAlignment="1">
      <alignment horizontal="center" vertical="center" wrapText="1"/>
    </xf>
    <xf fontId="61" fillId="0" borderId="11" numFmtId="0" xfId="0" applyFont="1" applyBorder="1" applyAlignment="1">
      <alignment horizontal="left" vertical="center" wrapText="1"/>
    </xf>
    <xf fontId="61" fillId="0" borderId="10" numFmtId="0" xfId="0" applyFont="1" applyBorder="1" applyAlignment="1" applyProtection="1">
      <alignment horizontal="left" vertical="center" wrapText="1"/>
    </xf>
    <xf fontId="63" fillId="0" borderId="10" numFmtId="0" xfId="0" applyFont="1" applyBorder="1" applyAlignment="1">
      <alignment horizontal="center" vertical="center" wrapText="1"/>
    </xf>
    <xf fontId="24" fillId="0" borderId="10" numFmtId="0" xfId="0" applyFont="1" applyBorder="1" applyAlignment="1">
      <alignment horizontal="center" vertical="center" wrapText="1"/>
    </xf>
    <xf fontId="60" fillId="0" borderId="13" numFmtId="0" xfId="0" applyFont="1" applyBorder="1" applyAlignment="1">
      <alignment horizontal="center" vertical="center" wrapText="1"/>
    </xf>
    <xf fontId="60" fillId="0" borderId="15" numFmtId="0" xfId="0" applyFont="1" applyBorder="1" applyAlignment="1">
      <alignment horizontal="center" vertical="center" wrapText="1"/>
    </xf>
    <xf fontId="60" fillId="0" borderId="11" numFmtId="0" xfId="0" applyFont="1" applyBorder="1" applyAlignment="1">
      <alignment horizontal="center" vertical="center" wrapText="1"/>
    </xf>
    <xf fontId="60" fillId="0" borderId="13" numFmtId="0" xfId="0" applyFont="1" applyBorder="1" applyAlignment="1">
      <alignment horizontal="center" vertical="center"/>
    </xf>
    <xf fontId="60" fillId="0" borderId="15" numFmtId="0" xfId="0" applyFont="1" applyBorder="1" applyAlignment="1">
      <alignment horizontal="center" vertical="center"/>
    </xf>
    <xf fontId="60" fillId="0" borderId="11" numFmtId="0" xfId="0" applyFont="1" applyBorder="1" applyAlignment="1">
      <alignment horizontal="center" vertical="center"/>
    </xf>
    <xf fontId="37" fillId="0" borderId="10" numFmtId="0" xfId="50" applyFont="1" applyBorder="1" applyAlignment="1">
      <alignment horizontal="center" vertical="center" wrapText="1"/>
    </xf>
    <xf fontId="24" fillId="0" borderId="10" numFmtId="0" xfId="50" applyFont="1" applyBorder="1" applyAlignment="1">
      <alignment horizontal="center" vertical="center" wrapText="1"/>
    </xf>
    <xf fontId="24" fillId="0" borderId="10" numFmtId="0" xfId="0" applyFont="1" applyBorder="1" applyAlignment="1">
      <alignment horizontal="center" vertical="center"/>
    </xf>
  </cellXfs>
  <cellStyles count="53">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4" xfId="50"/>
    <cellStyle name="常规 5" xfId="51"/>
    <cellStyle name="常规_项目支出"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6" Type="http://schemas.openxmlformats.org/officeDocument/2006/relationships/worksheet" Target="worksheets/sheet35.xml"/><Relationship  Id="rId35" Type="http://schemas.openxmlformats.org/officeDocument/2006/relationships/worksheet" Target="worksheets/sheet34.xml"/><Relationship  Id="rId33" Type="http://schemas.openxmlformats.org/officeDocument/2006/relationships/worksheet" Target="worksheets/sheet32.xml"/><Relationship  Id="rId30" Type="http://schemas.openxmlformats.org/officeDocument/2006/relationships/worksheet" Target="worksheets/sheet29.xml"/><Relationship  Id="rId21" Type="http://schemas.openxmlformats.org/officeDocument/2006/relationships/worksheet" Target="worksheets/sheet20.xml"/><Relationship  Id="rId27" Type="http://schemas.openxmlformats.org/officeDocument/2006/relationships/worksheet" Target="worksheets/sheet26.xml"/><Relationship  Id="rId26" Type="http://schemas.openxmlformats.org/officeDocument/2006/relationships/worksheet" Target="worksheets/sheet25.xml"/><Relationship  Id="rId24" Type="http://schemas.openxmlformats.org/officeDocument/2006/relationships/worksheet" Target="worksheets/sheet23.xml"/><Relationship  Id="rId20" Type="http://schemas.openxmlformats.org/officeDocument/2006/relationships/worksheet" Target="worksheets/sheet19.xml"/><Relationship  Id="rId23" Type="http://schemas.openxmlformats.org/officeDocument/2006/relationships/worksheet" Target="worksheets/sheet22.xml"/><Relationship  Id="rId22" Type="http://schemas.openxmlformats.org/officeDocument/2006/relationships/worksheet" Target="worksheets/sheet21.xml"/><Relationship  Id="rId19" Type="http://schemas.openxmlformats.org/officeDocument/2006/relationships/worksheet" Target="worksheets/sheet18.xml"/><Relationship  Id="rId39" Type="http://schemas.openxmlformats.org/officeDocument/2006/relationships/sharedStrings" Target="sharedStrings.xml"/><Relationship  Id="rId13" Type="http://schemas.openxmlformats.org/officeDocument/2006/relationships/worksheet" Target="worksheets/sheet12.xml"/><Relationship  Id="rId16" Type="http://schemas.openxmlformats.org/officeDocument/2006/relationships/worksheet" Target="worksheets/sheet15.xml"/><Relationship  Id="rId32" Type="http://schemas.openxmlformats.org/officeDocument/2006/relationships/worksheet" Target="worksheets/sheet31.xml"/><Relationship  Id="rId12" Type="http://schemas.openxmlformats.org/officeDocument/2006/relationships/worksheet" Target="worksheets/sheet11.xml"/><Relationship  Id="rId8" Type="http://schemas.openxmlformats.org/officeDocument/2006/relationships/worksheet" Target="worksheets/sheet7.xml"/><Relationship  Id="rId11" Type="http://schemas.openxmlformats.org/officeDocument/2006/relationships/worksheet" Target="worksheets/sheet10.xml"/><Relationship  Id="rId14" Type="http://schemas.openxmlformats.org/officeDocument/2006/relationships/worksheet" Target="worksheets/sheet13.xml"/><Relationship  Id="rId38" Type="http://schemas.openxmlformats.org/officeDocument/2006/relationships/theme" Target="theme/theme1.xml"/><Relationship  Id="rId37" Type="http://schemas.openxmlformats.org/officeDocument/2006/relationships/worksheet" Target="worksheets/sheet36.xml"/><Relationship  Id="rId31" Type="http://schemas.openxmlformats.org/officeDocument/2006/relationships/worksheet" Target="worksheets/sheet30.xml"/><Relationship  Id="rId7" Type="http://schemas.openxmlformats.org/officeDocument/2006/relationships/worksheet" Target="worksheets/sheet6.xml"/><Relationship  Id="rId10" Type="http://schemas.openxmlformats.org/officeDocument/2006/relationships/worksheet" Target="worksheets/sheet9.xml"/><Relationship  Id="rId3" Type="http://schemas.openxmlformats.org/officeDocument/2006/relationships/worksheet" Target="worksheets/sheet2.xml"/><Relationship  Id="rId15" Type="http://schemas.openxmlformats.org/officeDocument/2006/relationships/worksheet" Target="worksheets/sheet14.xml"/><Relationship  Id="rId18" Type="http://schemas.openxmlformats.org/officeDocument/2006/relationships/worksheet" Target="worksheets/sheet17.xml"/><Relationship  Id="rId1" Type="http://schemas.openxmlformats.org/officeDocument/2006/relationships/externalLink" Target="externalLinks/externalLink1.xml"/><Relationship  Id="rId9" Type="http://schemas.openxmlformats.org/officeDocument/2006/relationships/worksheet" Target="worksheets/sheet8.xml"/><Relationship  Id="rId6" Type="http://schemas.openxmlformats.org/officeDocument/2006/relationships/worksheet" Target="worksheets/sheet5.xml"/><Relationship  Id="rId17" Type="http://schemas.openxmlformats.org/officeDocument/2006/relationships/worksheet" Target="worksheets/sheet16.xml"/><Relationship  Id="rId29" Type="http://schemas.openxmlformats.org/officeDocument/2006/relationships/worksheet" Target="worksheets/sheet28.xml"/><Relationship  Id="rId40" Type="http://schemas.openxmlformats.org/officeDocument/2006/relationships/styles" Target="styles.xml"/><Relationship  Id="rId25" Type="http://schemas.openxmlformats.org/officeDocument/2006/relationships/worksheet" Target="worksheets/sheet24.xml"/><Relationship  Id="rId2" Type="http://schemas.openxmlformats.org/officeDocument/2006/relationships/worksheet" Target="worksheets/sheet1.xml"/><Relationship  Id="rId5" Type="http://schemas.openxmlformats.org/officeDocument/2006/relationships/worksheet" Target="worksheets/sheet4.xml"/><Relationship  Id="rId34" Type="http://schemas.openxmlformats.org/officeDocument/2006/relationships/worksheet" Target="worksheets/sheet33.xml"/><Relationship  Id="rId4" Type="http://schemas.openxmlformats.org/officeDocument/2006/relationships/worksheet" Target="worksheets/sheet3.xml"/><Relationship  Id="rId28" Type="http://schemas.openxmlformats.org/officeDocument/2006/relationships/worksheet" Target="worksheets/sheet27.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G:\360MoveData/Users/c&apos;v/Desktop/2021&#24180;&#24066;&#32423;&#25919;&#24220;&#20844;&#24320;&#20915;&#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录"/>
      <sheetName val="1.全市一般公共预算收入决算表"/>
      <sheetName val="2.全市一般公共预算支出决算表"/>
      <sheetName val="3.市本级一般公共预算收入决算表"/>
      <sheetName val="4.市本级一般公共预算支出决算表"/>
      <sheetName val="5.市本级一般公共预算基本支出经济分类决算数"/>
      <sheetName val="6.市对区税收返还决算表"/>
      <sheetName val="7.一般性转移支付决算表"/>
      <sheetName val="8.一般公共预算专项转移支付分地区、分项目决算表"/>
      <sheetName val="9.全市一般债务限额和余额情况表"/>
      <sheetName val="10.全市政府性基金收入决算表"/>
      <sheetName val="11.全市政府性基金支出决算表"/>
      <sheetName val="12.市本级政府性基金收入决算表"/>
      <sheetName val="13.市本级政府性基金支出决算表"/>
      <sheetName val="14.政府性基金专项转移支付分地区、分项目决算表 "/>
      <sheetName val="15.全市专项债务限额和余额情况表"/>
      <sheetName val="16.全市国有资本经营收入决算表"/>
      <sheetName val="17.全市国有资本经营支出决算表"/>
      <sheetName val="18.市本级国有资本经营收入决算表"/>
      <sheetName val="19.市本级国有资本经营支出决算表"/>
      <sheetName val="20.国有资本经营预算专项转移支付分地区、分项目决算表"/>
      <sheetName val="21.全市社会保险基金收入决算表"/>
      <sheetName val="22.全市社会保险基金支出决算表"/>
      <sheetName val="23.市本级社会保险基金收入决算表"/>
      <sheetName val="24.市本级社会保险基金支出决算表"/>
      <sheetName val="25.市本级城乡居民基本养老保险基金收支决算表"/>
      <sheetName val="26.市本级机关事业单位基本养老保险基金收支决算表"/>
      <sheetName val="27.市本级职工基本医疗保险(含生育保险)基金收支决算表"/>
      <sheetName val="28.市本级城乡居民基本医疗保险基金收支决算表"/>
      <sheetName val="29.市本级工伤保险基金收支决算表"/>
      <sheetName val="30.市本级失业保险基金收支决算表 "/>
      <sheetName val="31.省转贷政府债券转贷情况表"/>
      <sheetName val="32.全市地方政府、还本付息决算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6" activeCellId="0" sqref="A16"/>
    </sheetView>
  </sheetViews>
  <sheetFormatPr baseColWidth="8" defaultColWidth="8.7968799999999998" defaultRowHeight="14.25" customHeight="1"/>
  <cols>
    <col customWidth="1" min="1" max="1" style="1" width="53.398400000000002"/>
    <col customWidth="1" min="2" max="257" style="1" width="8.7968799999999998"/>
  </cols>
  <sheetData>
    <row r="1" ht="14.25">
      <c r="A1" s="2" t="s">
        <v>0</v>
      </c>
    </row>
    <row r="2" ht="14.25">
      <c r="A2" s="3" t="s">
        <v>1</v>
      </c>
    </row>
    <row r="3" ht="14.25">
      <c r="A3" s="3" t="s">
        <v>2</v>
      </c>
    </row>
    <row r="4" ht="14.25">
      <c r="A4" s="3" t="s">
        <v>3</v>
      </c>
    </row>
    <row r="5" ht="14.25">
      <c r="A5" s="3" t="s">
        <v>4</v>
      </c>
    </row>
    <row r="6" ht="14.25">
      <c r="A6" s="3" t="s">
        <v>5</v>
      </c>
    </row>
    <row r="7" ht="14.25">
      <c r="A7" s="3" t="s">
        <v>6</v>
      </c>
    </row>
    <row r="8" ht="14.25">
      <c r="A8" s="3" t="s">
        <v>7</v>
      </c>
    </row>
    <row r="9" ht="14.25">
      <c r="A9" s="3" t="s">
        <v>8</v>
      </c>
    </row>
    <row r="10" ht="14.25">
      <c r="A10" s="3" t="s">
        <v>9</v>
      </c>
    </row>
    <row r="11" ht="14.25">
      <c r="A11" s="3" t="s">
        <v>10</v>
      </c>
    </row>
    <row r="12" ht="14.25">
      <c r="A12" s="3" t="s">
        <v>11</v>
      </c>
    </row>
    <row r="13" ht="14.25">
      <c r="A13" s="3" t="s">
        <v>12</v>
      </c>
    </row>
    <row r="14" ht="14.25">
      <c r="A14" s="3" t="s">
        <v>13</v>
      </c>
    </row>
    <row r="15" ht="14.25">
      <c r="A15" s="3" t="s">
        <v>14</v>
      </c>
    </row>
    <row r="16" ht="14.25">
      <c r="A16" s="3" t="s">
        <v>15</v>
      </c>
    </row>
    <row r="17" ht="14.25">
      <c r="A17" s="3" t="s">
        <v>16</v>
      </c>
    </row>
    <row r="18" ht="14.25">
      <c r="A18" s="3" t="s">
        <v>17</v>
      </c>
    </row>
    <row r="19" ht="14.25">
      <c r="A19" s="3" t="s">
        <v>18</v>
      </c>
    </row>
    <row r="20" ht="14.25">
      <c r="A20" s="3" t="s">
        <v>19</v>
      </c>
    </row>
    <row r="21" ht="14.25">
      <c r="A21" s="3" t="s">
        <v>20</v>
      </c>
    </row>
    <row r="22" ht="14.25">
      <c r="A22" s="4" t="s">
        <v>21</v>
      </c>
    </row>
    <row r="23" ht="14.25">
      <c r="A23" s="3" t="s">
        <v>22</v>
      </c>
    </row>
    <row r="24" ht="14.25">
      <c r="A24" s="4" t="s">
        <v>23</v>
      </c>
    </row>
    <row r="25" ht="14.25">
      <c r="A25" s="3" t="s">
        <v>24</v>
      </c>
    </row>
    <row r="26" ht="14.25">
      <c r="A26" s="4" t="s">
        <v>25</v>
      </c>
    </row>
    <row r="27" ht="14.25">
      <c r="A27" s="3" t="s">
        <v>26</v>
      </c>
    </row>
    <row r="28" ht="14.25">
      <c r="A28" s="3" t="s">
        <v>27</v>
      </c>
    </row>
    <row r="29" ht="14.25">
      <c r="A29" s="3" t="s">
        <v>28</v>
      </c>
    </row>
    <row r="30" ht="14.25">
      <c r="A30" s="3" t="s">
        <v>29</v>
      </c>
    </row>
    <row r="31" ht="14.25">
      <c r="A31" s="3" t="s">
        <v>30</v>
      </c>
    </row>
    <row r="32" ht="14.25">
      <c r="A32" s="3" t="s">
        <v>31</v>
      </c>
    </row>
    <row r="33" ht="14.25">
      <c r="A33" s="3" t="s">
        <v>32</v>
      </c>
    </row>
    <row r="34" ht="14.25">
      <c r="A34" s="1" t="s">
        <v>33</v>
      </c>
    </row>
    <row r="35" ht="14.25">
      <c r="A35" s="1" t="s">
        <v>34</v>
      </c>
    </row>
    <row r="36" ht="14.25">
      <c r="A36" s="1" t="s">
        <v>35</v>
      </c>
    </row>
  </sheetData>
  <hyperlinks>
    <hyperlink location="'1.全市一般公共预算收入决算表'!A1" ref="A2"/>
    <hyperlink location="'2.全市一般公共预算支出决算表'!A1" ref="A3"/>
    <hyperlink location="'3.市本级一般公共预算收入决算表'!A1" ref="A4"/>
    <hyperlink location="'4.市本级一般公共预算支出决算表'!A1" ref="A5"/>
    <hyperlink location="'5.市本级一般公共预算基本支出经济分类决算数'!A1" ref="A6"/>
    <hyperlink location="'6.市对区税收返还决算表'!A1" ref="A7"/>
    <hyperlink location="'7.一般性转移支付决算表'!A1" ref="A8"/>
    <hyperlink location="'8.一般公共预算专项转移支付分地区、分项目决算表'!A1" ref="A9"/>
    <hyperlink location="'9.全市一般债务限额和余额情况表'!A1" ref="A10"/>
    <hyperlink location="'10.全市政府性基金收入决算表'!A1" ref="A11"/>
    <hyperlink location="'11.全市政府性基金支出决算表'!A1" ref="A12"/>
    <hyperlink location="'12.市本级政府性基金收入决算表'!A1" ref="A13"/>
    <hyperlink location="'13.市本级政府性基金支出决算表'!A1" ref="A14"/>
    <hyperlink location="'14.政府性基金专项转移支付分地区、分项目决算表 '!A1" ref="A15"/>
    <hyperlink location="'15.全市专项债务限额和余额情况表'!A1" ref="A16"/>
    <hyperlink location="'16.全市国有资本经营收入决算表'!A1" ref="A17"/>
    <hyperlink location="'17.全市国有资本经营支出决算表'!A1" ref="A18"/>
    <hyperlink location="'18.市本级国有资本经营收入决算表'!A1" ref="A19"/>
    <hyperlink location="'19.市本级国有资本经营支出决算表'!A1" ref="A20"/>
    <hyperlink location="'20.国有资本经营预算专项转移支付分地区、分项目决算表'!A1" ref="A21"/>
    <hyperlink location="'21.全市社会保险基金收入决算表'!A1" ref="A22"/>
    <hyperlink location="'22.全市社会保险基金支出决算表'!A1" ref="A23"/>
    <hyperlink location="'23.市本级社会保险基金收入决算表'!A1" ref="A24"/>
    <hyperlink location="'24.市本级社会保险基金支出决算表'!A1" ref="A25"/>
    <hyperlink location="'25.市本级城乡居民基本养老保险基金收支决算表'!A1" ref="A26"/>
    <hyperlink location="'26.市本级机关事业单位基本养老保险基金收支决算表'!A1" ref="A27"/>
    <hyperlink location="'27.市本级职工基本医疗保险(含生育保险)基金收支决算表'!A1" ref="A28"/>
    <hyperlink location="'28.市本级城乡居民基本医疗保险基金收支决算表'!A1" ref="A29"/>
    <hyperlink location="'29.市本级工伤保险基金收支决算表'!A1" ref="A30"/>
    <hyperlink location="'30.市本级失业保险基金收支决算表 '!A1" ref="A31"/>
    <hyperlink location="'31.地方政府债券转贷情况表'!A1" ref="A32"/>
    <hyperlink location="'32.全市地方政府、还本付息决算表'!A1" ref="A33"/>
  </hyperlink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C8" activeCellId="0" sqref="C8"/>
    </sheetView>
  </sheetViews>
  <sheetFormatPr baseColWidth="8" defaultColWidth="9" defaultRowHeight="13.5" customHeight="1"/>
  <cols>
    <col customWidth="1" min="1" max="1" style="61" width="21.625"/>
    <col customWidth="1" min="2" max="2" style="61" width="26.75"/>
    <col customWidth="1" min="3" max="3" style="61" width="31.875"/>
    <col bestFit="1" customWidth="1" min="4" max="257" style="61" width="10"/>
  </cols>
  <sheetData>
    <row r="1" s="62" customFormat="1" ht="19.5" customHeight="1">
      <c r="A1" s="63"/>
    </row>
    <row r="2" s="64" customFormat="1" ht="27" customHeight="1">
      <c r="A2" s="65" t="s">
        <v>1360</v>
      </c>
      <c r="B2" s="66"/>
      <c r="C2" s="66"/>
    </row>
    <row r="3" s="67" customFormat="1" ht="21" customHeight="1">
      <c r="A3" s="68" t="s">
        <v>1361</v>
      </c>
      <c r="B3" s="68"/>
      <c r="C3" s="68"/>
    </row>
    <row r="4" s="69" customFormat="1" ht="63" customHeight="1">
      <c r="A4" s="70" t="s">
        <v>1362</v>
      </c>
      <c r="B4" s="71" t="s">
        <v>1363</v>
      </c>
      <c r="C4" s="71"/>
    </row>
    <row r="5" s="69" customFormat="1" ht="63" customHeight="1">
      <c r="A5" s="72"/>
      <c r="B5" s="71" t="s">
        <v>1364</v>
      </c>
      <c r="C5" s="71" t="s">
        <v>1365</v>
      </c>
    </row>
    <row r="6" s="67" customFormat="1" ht="63" customHeight="1">
      <c r="A6" s="73" t="s">
        <v>1366</v>
      </c>
      <c r="B6" s="74">
        <v>1031588.2</v>
      </c>
      <c r="C6" s="74">
        <v>1159971</v>
      </c>
    </row>
    <row r="7" s="67" customFormat="1" ht="63" customHeight="1">
      <c r="A7" s="73" t="s">
        <v>1367</v>
      </c>
      <c r="B7" s="74">
        <v>195865</v>
      </c>
      <c r="C7" s="74">
        <v>250382</v>
      </c>
    </row>
    <row r="8" s="67" customFormat="1" ht="63" customHeight="1">
      <c r="A8" s="73" t="s">
        <v>1368</v>
      </c>
      <c r="B8" s="74">
        <v>220430</v>
      </c>
      <c r="C8" s="74">
        <v>231798</v>
      </c>
    </row>
    <row r="9" s="67" customFormat="1" ht="63" customHeight="1">
      <c r="A9" s="73" t="s">
        <v>1369</v>
      </c>
      <c r="B9" s="74">
        <v>263664.09999999998</v>
      </c>
      <c r="C9" s="74">
        <v>289998</v>
      </c>
    </row>
    <row r="10" s="67" customFormat="1" ht="63" customHeight="1">
      <c r="A10" s="73" t="s">
        <v>1370</v>
      </c>
      <c r="B10" s="74">
        <v>351629</v>
      </c>
      <c r="C10" s="74">
        <v>387793</v>
      </c>
    </row>
    <row r="11" s="67" customFormat="1" ht="321" customHeight="1">
      <c r="A11" s="75" t="s">
        <v>1371</v>
      </c>
      <c r="B11" s="76"/>
      <c r="C11" s="76"/>
    </row>
    <row r="12" s="67" customFormat="1"/>
    <row r="13" s="67" customFormat="1"/>
    <row r="14" s="67" customFormat="1"/>
    <row r="15" s="67" customFormat="1"/>
    <row r="16" s="67" customFormat="1"/>
  </sheetData>
  <mergeCells count="5">
    <mergeCell ref="A2:C2"/>
    <mergeCell ref="A3:C3"/>
    <mergeCell ref="A4:A5"/>
    <mergeCell ref="B4:C4"/>
    <mergeCell ref="A11:C11"/>
  </mergeCells>
  <printOptions headings="0" gridLines="0"/>
  <pageMargins left="0.90486100000000014" right="0.90486100000000014" top="0.27500000000000008"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90" workbookViewId="0">
      <pane xSplit="1" ySplit="3" topLeftCell="B4" activePane="bottomRight" state="frozen"/>
      <selection activeCell="A1" activeCellId="0" sqref="1:1048576"/>
    </sheetView>
  </sheetViews>
  <sheetFormatPr baseColWidth="8" defaultColWidth="9.1640599999999992" defaultRowHeight="14.25" customHeight="1"/>
  <cols>
    <col customWidth="1" min="1" max="1" style="5" width="48.625"/>
    <col customWidth="1" min="2" max="2" style="5" width="21.375"/>
    <col customWidth="1" min="3" max="257" style="5" width="9.125"/>
  </cols>
  <sheetData>
    <row r="1" s="5" customFormat="1" ht="46.5" customHeight="1">
      <c r="A1" s="6" t="s">
        <v>1372</v>
      </c>
      <c r="B1" s="6"/>
    </row>
    <row r="2" s="5" customFormat="1" ht="16.899999999999999" customHeight="1">
      <c r="A2" s="7"/>
      <c r="B2" s="7"/>
    </row>
    <row r="3" s="5" customFormat="1" ht="16.899999999999999" customHeight="1">
      <c r="A3" s="7" t="s">
        <v>37</v>
      </c>
      <c r="B3" s="7"/>
    </row>
    <row r="4" s="5" customFormat="1" ht="16.899999999999999" customHeight="1">
      <c r="A4" s="9" t="s">
        <v>38</v>
      </c>
      <c r="B4" s="9" t="s">
        <v>39</v>
      </c>
    </row>
    <row r="5" s="5" customFormat="1" ht="16" customHeight="1">
      <c r="A5" s="22" t="s">
        <v>1373</v>
      </c>
      <c r="B5" s="12">
        <f>SUM(XFD6,XFD56)</f>
        <v>283057</v>
      </c>
    </row>
    <row r="6" s="5" customFormat="1" ht="16" customHeight="1">
      <c r="A6" s="18" t="s">
        <v>1374</v>
      </c>
      <c r="B6" s="12">
        <f>SUM(XFD7,XFD10:XFD17,XFD23:XFD24,XFD27:XFD30,XFD33:XFD35,XFD38:XFD42,XFD45:XFD46,XFD54:XFD55)</f>
        <v>249658</v>
      </c>
    </row>
    <row r="7" s="5" customFormat="1" ht="16" customHeight="1">
      <c r="A7" s="18" t="s">
        <v>1375</v>
      </c>
      <c r="B7" s="12">
        <f>SUM(XFD8:XFD9)</f>
        <v>0</v>
      </c>
    </row>
    <row r="8" s="5" customFormat="1" ht="16" customHeight="1">
      <c r="A8" s="19" t="s">
        <v>1376</v>
      </c>
      <c r="B8" s="12">
        <v>0</v>
      </c>
    </row>
    <row r="9" s="5" customFormat="1" ht="16" customHeight="1">
      <c r="A9" s="19" t="s">
        <v>1377</v>
      </c>
      <c r="B9" s="12">
        <v>0</v>
      </c>
    </row>
    <row r="10" s="5" customFormat="1" ht="16" customHeight="1">
      <c r="A10" s="18" t="s">
        <v>1378</v>
      </c>
      <c r="B10" s="12">
        <v>0</v>
      </c>
    </row>
    <row r="11" s="5" customFormat="1" ht="16" customHeight="1">
      <c r="A11" s="18" t="s">
        <v>1379</v>
      </c>
      <c r="B11" s="12">
        <v>0</v>
      </c>
    </row>
    <row r="12" s="5" customFormat="1" ht="16" customHeight="1">
      <c r="A12" s="18" t="s">
        <v>1380</v>
      </c>
      <c r="B12" s="12">
        <v>0</v>
      </c>
    </row>
    <row r="13" s="5" customFormat="1" ht="16" customHeight="1">
      <c r="A13" s="18" t="s">
        <v>1381</v>
      </c>
      <c r="B13" s="12">
        <v>0</v>
      </c>
    </row>
    <row r="14" s="5" customFormat="1" ht="16" customHeight="1">
      <c r="A14" s="18" t="s">
        <v>1382</v>
      </c>
      <c r="B14" s="12">
        <v>0</v>
      </c>
    </row>
    <row r="15" s="5" customFormat="1" ht="16" customHeight="1">
      <c r="A15" s="18" t="s">
        <v>1383</v>
      </c>
      <c r="B15" s="12">
        <v>0</v>
      </c>
    </row>
    <row r="16" s="5" customFormat="1" ht="16" customHeight="1">
      <c r="A16" s="18" t="s">
        <v>1384</v>
      </c>
      <c r="B16" s="12">
        <v>0</v>
      </c>
    </row>
    <row r="17" s="5" customFormat="1" ht="16" customHeight="1">
      <c r="A17" s="18" t="s">
        <v>1385</v>
      </c>
      <c r="B17" s="12">
        <f>SUM(XFD18:XFD22)</f>
        <v>233833</v>
      </c>
    </row>
    <row r="18" s="5" customFormat="1" ht="16" customHeight="1">
      <c r="A18" s="19" t="s">
        <v>1386</v>
      </c>
      <c r="B18" s="12">
        <v>190211</v>
      </c>
    </row>
    <row r="19" s="5" customFormat="1" ht="16" customHeight="1">
      <c r="A19" s="19" t="s">
        <v>1387</v>
      </c>
      <c r="B19" s="12">
        <v>4423</v>
      </c>
    </row>
    <row r="20" s="5" customFormat="1" ht="16" customHeight="1">
      <c r="A20" s="19" t="s">
        <v>1388</v>
      </c>
      <c r="B20" s="12">
        <v>6449</v>
      </c>
    </row>
    <row r="21" s="5" customFormat="1" ht="16" customHeight="1">
      <c r="A21" s="19" t="s">
        <v>1389</v>
      </c>
      <c r="B21" s="12">
        <v>-1934</v>
      </c>
    </row>
    <row r="22" s="5" customFormat="1" ht="16" customHeight="1">
      <c r="A22" s="19" t="s">
        <v>1390</v>
      </c>
      <c r="B22" s="12">
        <v>34684</v>
      </c>
    </row>
    <row r="23" s="5" customFormat="1" ht="16" customHeight="1">
      <c r="A23" s="18" t="s">
        <v>1391</v>
      </c>
      <c r="B23" s="12">
        <v>0</v>
      </c>
    </row>
    <row r="24" s="5" customFormat="1" ht="16" customHeight="1">
      <c r="A24" s="18" t="s">
        <v>1392</v>
      </c>
      <c r="B24" s="12">
        <f>SUM(XFD25:XFD26)</f>
        <v>0</v>
      </c>
    </row>
    <row r="25" s="5" customFormat="1" ht="16" customHeight="1">
      <c r="A25" s="19" t="s">
        <v>1393</v>
      </c>
      <c r="B25" s="12">
        <v>0</v>
      </c>
    </row>
    <row r="26" s="5" customFormat="1" ht="16" customHeight="1">
      <c r="A26" s="19" t="s">
        <v>1394</v>
      </c>
      <c r="B26" s="12">
        <v>0</v>
      </c>
    </row>
    <row r="27" s="5" customFormat="1" ht="16" customHeight="1">
      <c r="A27" s="18" t="s">
        <v>1395</v>
      </c>
      <c r="B27" s="12">
        <v>0</v>
      </c>
    </row>
    <row r="28" s="5" customFormat="1" ht="16" customHeight="1">
      <c r="A28" s="18" t="s">
        <v>1396</v>
      </c>
      <c r="B28" s="12">
        <v>0</v>
      </c>
    </row>
    <row r="29" s="5" customFormat="1" ht="16" customHeight="1">
      <c r="A29" s="18" t="s">
        <v>1397</v>
      </c>
      <c r="B29" s="12">
        <v>0</v>
      </c>
    </row>
    <row r="30" s="5" customFormat="1" ht="16" customHeight="1">
      <c r="A30" s="18" t="s">
        <v>1398</v>
      </c>
      <c r="B30" s="12">
        <f>SUM(XFD31:XFD32)</f>
        <v>0</v>
      </c>
    </row>
    <row r="31" s="5" customFormat="1" ht="16" customHeight="1">
      <c r="A31" s="19" t="s">
        <v>1399</v>
      </c>
      <c r="B31" s="12">
        <v>0</v>
      </c>
    </row>
    <row r="32" s="5" customFormat="1" ht="16" customHeight="1">
      <c r="A32" s="19" t="s">
        <v>1400</v>
      </c>
      <c r="B32" s="12">
        <v>0</v>
      </c>
    </row>
    <row r="33" s="5" customFormat="1" ht="16" customHeight="1">
      <c r="A33" s="18" t="s">
        <v>1401</v>
      </c>
      <c r="B33" s="12">
        <v>11091</v>
      </c>
    </row>
    <row r="34" s="5" customFormat="1" ht="16" customHeight="1">
      <c r="A34" s="18" t="s">
        <v>1402</v>
      </c>
      <c r="B34" s="12">
        <v>0</v>
      </c>
    </row>
    <row r="35" s="5" customFormat="1" ht="16" customHeight="1">
      <c r="A35" s="18" t="s">
        <v>1403</v>
      </c>
      <c r="B35" s="12">
        <f>SUM(XFD36:XFD37)</f>
        <v>0</v>
      </c>
    </row>
    <row r="36" s="5" customFormat="1" ht="16" customHeight="1">
      <c r="A36" s="19" t="s">
        <v>1404</v>
      </c>
      <c r="B36" s="12">
        <v>0</v>
      </c>
    </row>
    <row r="37" s="5" customFormat="1" ht="16" customHeight="1">
      <c r="A37" s="19" t="s">
        <v>1405</v>
      </c>
      <c r="B37" s="12">
        <v>0</v>
      </c>
    </row>
    <row r="38" s="5" customFormat="1" ht="16" customHeight="1">
      <c r="A38" s="18" t="s">
        <v>1406</v>
      </c>
      <c r="B38" s="12">
        <v>0</v>
      </c>
    </row>
    <row r="39" s="5" customFormat="1" ht="16" customHeight="1">
      <c r="A39" s="18" t="s">
        <v>1407</v>
      </c>
      <c r="B39" s="12">
        <v>0</v>
      </c>
    </row>
    <row r="40" s="5" customFormat="1" ht="16" customHeight="1">
      <c r="A40" s="18" t="s">
        <v>1408</v>
      </c>
      <c r="B40" s="12">
        <v>0</v>
      </c>
    </row>
    <row r="41" s="5" customFormat="1" ht="16" customHeight="1">
      <c r="A41" s="18" t="s">
        <v>1409</v>
      </c>
      <c r="B41" s="12">
        <v>0</v>
      </c>
    </row>
    <row r="42" s="5" customFormat="1" ht="16" customHeight="1">
      <c r="A42" s="18" t="s">
        <v>1410</v>
      </c>
      <c r="B42" s="12">
        <f>SUM(XFD43:XFD44)</f>
        <v>0</v>
      </c>
    </row>
    <row r="43" s="5" customFormat="1" ht="16" customHeight="1">
      <c r="A43" s="19" t="s">
        <v>1411</v>
      </c>
      <c r="B43" s="12">
        <v>0</v>
      </c>
    </row>
    <row r="44" s="5" customFormat="1" ht="16" customHeight="1">
      <c r="A44" s="19" t="s">
        <v>1412</v>
      </c>
      <c r="B44" s="12">
        <v>0</v>
      </c>
    </row>
    <row r="45" s="5" customFormat="1" ht="16" customHeight="1">
      <c r="A45" s="18" t="s">
        <v>1413</v>
      </c>
      <c r="B45" s="12">
        <v>4734</v>
      </c>
    </row>
    <row r="46" s="5" customFormat="1" ht="16" customHeight="1">
      <c r="A46" s="18" t="s">
        <v>1414</v>
      </c>
      <c r="B46" s="12">
        <f>SUM(XFD47:XFD53)</f>
        <v>0</v>
      </c>
    </row>
    <row r="47" s="5" customFormat="1" ht="16" customHeight="1">
      <c r="A47" s="19" t="s">
        <v>1415</v>
      </c>
      <c r="B47" s="12">
        <v>0</v>
      </c>
    </row>
    <row r="48" s="5" customFormat="1" ht="16" customHeight="1">
      <c r="A48" s="19" t="s">
        <v>1416</v>
      </c>
      <c r="B48" s="12">
        <v>0</v>
      </c>
    </row>
    <row r="49" s="5" customFormat="1" ht="16" customHeight="1">
      <c r="A49" s="19" t="s">
        <v>1417</v>
      </c>
      <c r="B49" s="12">
        <v>0</v>
      </c>
    </row>
    <row r="50" s="5" customFormat="1" ht="16" customHeight="1">
      <c r="A50" s="19" t="s">
        <v>1418</v>
      </c>
      <c r="B50" s="12">
        <v>0</v>
      </c>
    </row>
    <row r="51" s="5" customFormat="1" ht="16" customHeight="1">
      <c r="A51" s="19" t="s">
        <v>1419</v>
      </c>
      <c r="B51" s="12">
        <v>0</v>
      </c>
    </row>
    <row r="52" s="5" customFormat="1" ht="16" customHeight="1">
      <c r="A52" s="19" t="s">
        <v>1420</v>
      </c>
      <c r="B52" s="12">
        <v>0</v>
      </c>
    </row>
    <row r="53" s="5" customFormat="1" ht="16" customHeight="1">
      <c r="A53" s="19" t="s">
        <v>1421</v>
      </c>
      <c r="B53" s="15">
        <v>0</v>
      </c>
    </row>
    <row r="54" s="5" customFormat="1" ht="16" customHeight="1">
      <c r="A54" s="77" t="s">
        <v>1422</v>
      </c>
      <c r="B54" s="12">
        <v>0</v>
      </c>
    </row>
    <row r="55" s="5" customFormat="1" ht="16" customHeight="1">
      <c r="A55" s="18" t="s">
        <v>1423</v>
      </c>
      <c r="B55" s="17">
        <v>0</v>
      </c>
    </row>
    <row r="56" s="5" customFormat="1" ht="16" customHeight="1">
      <c r="A56" s="18" t="s">
        <v>1424</v>
      </c>
      <c r="B56" s="12">
        <f>SUM(XFD57:XFD59,XFD63:XFD68,XFD71:XFD72)</f>
        <v>33399</v>
      </c>
    </row>
    <row r="57" s="5" customFormat="1" ht="16" customHeight="1">
      <c r="A57" s="18" t="s">
        <v>1425</v>
      </c>
      <c r="B57" s="12">
        <v>0</v>
      </c>
    </row>
    <row r="58" s="5" customFormat="1" ht="16" customHeight="1">
      <c r="A58" s="18" t="s">
        <v>1426</v>
      </c>
      <c r="B58" s="12">
        <v>0</v>
      </c>
    </row>
    <row r="59" s="5" customFormat="1" ht="16" customHeight="1">
      <c r="A59" s="18" t="s">
        <v>1427</v>
      </c>
      <c r="B59" s="12">
        <f>SUM(XFD60:XFD62)</f>
        <v>26530</v>
      </c>
    </row>
    <row r="60" ht="16" customHeight="1">
      <c r="A60" s="19" t="s">
        <v>1428</v>
      </c>
      <c r="B60" s="12">
        <v>2318</v>
      </c>
    </row>
    <row r="61" ht="16" customHeight="1">
      <c r="A61" s="19" t="s">
        <v>1429</v>
      </c>
      <c r="B61" s="12">
        <v>4879</v>
      </c>
    </row>
    <row r="62" ht="16" customHeight="1">
      <c r="A62" s="19" t="s">
        <v>1430</v>
      </c>
      <c r="B62" s="12">
        <v>19333</v>
      </c>
    </row>
    <row r="63" ht="16" customHeight="1">
      <c r="A63" s="18" t="s">
        <v>1431</v>
      </c>
      <c r="B63" s="12">
        <v>0</v>
      </c>
    </row>
    <row r="64" ht="16" customHeight="1">
      <c r="A64" s="18" t="s">
        <v>1432</v>
      </c>
      <c r="B64" s="12">
        <v>0</v>
      </c>
    </row>
    <row r="65" ht="16" customHeight="1">
      <c r="A65" s="18" t="s">
        <v>1433</v>
      </c>
      <c r="B65" s="12">
        <v>0</v>
      </c>
    </row>
    <row r="66" ht="16" customHeight="1">
      <c r="A66" s="18" t="s">
        <v>1434</v>
      </c>
      <c r="B66" s="12">
        <v>0</v>
      </c>
    </row>
    <row r="67" ht="16" customHeight="1">
      <c r="A67" s="18" t="s">
        <v>1435</v>
      </c>
      <c r="B67" s="12">
        <v>0</v>
      </c>
    </row>
    <row r="68" ht="16" customHeight="1">
      <c r="A68" s="18" t="s">
        <v>1436</v>
      </c>
      <c r="B68" s="12">
        <f>SUM(XFD69:XFD70)</f>
        <v>0</v>
      </c>
    </row>
    <row r="69" ht="16" customHeight="1">
      <c r="A69" s="19" t="s">
        <v>1437</v>
      </c>
      <c r="B69" s="12">
        <v>0</v>
      </c>
    </row>
    <row r="70" ht="16" customHeight="1">
      <c r="A70" s="19" t="s">
        <v>1438</v>
      </c>
      <c r="B70" s="12">
        <v>0</v>
      </c>
    </row>
    <row r="71" ht="16" customHeight="1">
      <c r="A71" s="18" t="s">
        <v>1439</v>
      </c>
      <c r="B71" s="12">
        <v>0</v>
      </c>
    </row>
    <row r="72" ht="16" customHeight="1">
      <c r="A72" s="18" t="s">
        <v>1440</v>
      </c>
      <c r="B72" s="12">
        <f>SUM(XFD73:XFD74)</f>
        <v>6869</v>
      </c>
    </row>
    <row r="73" ht="16" customHeight="1">
      <c r="A73" s="19" t="s">
        <v>1441</v>
      </c>
      <c r="B73" s="12">
        <v>6869</v>
      </c>
    </row>
    <row r="74" ht="16" customHeight="1">
      <c r="A74" s="19" t="s">
        <v>1442</v>
      </c>
      <c r="B74" s="12">
        <v>0</v>
      </c>
    </row>
  </sheetData>
  <autoFilter ref="$A$3:$B$74"/>
  <mergeCells count="3">
    <mergeCell ref="A1:B1"/>
    <mergeCell ref="A2:B2"/>
    <mergeCell ref="A3:B3"/>
  </mergeCells>
  <printOptions headings="0" gridLines="0"/>
  <pageMargins left="0.74791700000000005" right="0.7083330000000001" top="0.7083330000000001" bottom="0.51180599999999998" header="0" footer="0"/>
  <pageSetup paperSize="9" scale="98" firstPageNumber="1" fitToWidth="1" fitToHeight="1" pageOrder="downThenOver" orientation="portrait" usePrinterDefaults="1" blackAndWhite="0" draft="0" cellComments="none" useFirstPageNumber="0" errors="displayed" horizontalDpi="600" verticalDpi="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54.75"/>
    <col customWidth="1" min="2" max="2" style="5" width="23.375"/>
    <col customWidth="1" min="3" max="257" style="5" width="9.125"/>
  </cols>
  <sheetData>
    <row r="1" s="5" customFormat="1" ht="48.75" customHeight="1">
      <c r="A1" s="6" t="s">
        <v>1443</v>
      </c>
      <c r="B1" s="6"/>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2" t="s">
        <v>1444</v>
      </c>
      <c r="B5" s="12">
        <f>SUM(XFD6,XFD14,XFD30,XFD42,XFD53,XFD111,XFD135,XFD178,XFD183,XFD187,XFD214,XFD231,XFD248)</f>
        <v>629674</v>
      </c>
    </row>
    <row r="6" s="5" customFormat="1" ht="17.100000000000001" customHeight="1">
      <c r="A6" s="18" t="s">
        <v>345</v>
      </c>
      <c r="B6" s="12">
        <f>XFD7</f>
        <v>0</v>
      </c>
    </row>
    <row r="7" s="5" customFormat="1" ht="17.100000000000001" customHeight="1">
      <c r="A7" s="18" t="s">
        <v>1445</v>
      </c>
      <c r="B7" s="12">
        <f>SUM(XFD8:XFD13)</f>
        <v>0</v>
      </c>
    </row>
    <row r="8" s="5" customFormat="1" ht="17.100000000000001" customHeight="1">
      <c r="A8" s="19" t="s">
        <v>1446</v>
      </c>
      <c r="B8" s="12">
        <v>0</v>
      </c>
    </row>
    <row r="9" s="5" customFormat="1" ht="17.100000000000001" customHeight="1">
      <c r="A9" s="19" t="s">
        <v>1447</v>
      </c>
      <c r="B9" s="12">
        <v>0</v>
      </c>
    </row>
    <row r="10" s="5" customFormat="1" ht="17.100000000000001" customHeight="1">
      <c r="A10" s="19" t="s">
        <v>1448</v>
      </c>
      <c r="B10" s="12">
        <v>0</v>
      </c>
    </row>
    <row r="11" s="5" customFormat="1" ht="17.100000000000001" customHeight="1">
      <c r="A11" s="19" t="s">
        <v>1449</v>
      </c>
      <c r="B11" s="12">
        <v>0</v>
      </c>
    </row>
    <row r="12" s="5" customFormat="1" ht="17.100000000000001" customHeight="1">
      <c r="A12" s="19" t="s">
        <v>1450</v>
      </c>
      <c r="B12" s="12">
        <v>0</v>
      </c>
    </row>
    <row r="13" s="5" customFormat="1" ht="17.100000000000001" customHeight="1">
      <c r="A13" s="19" t="s">
        <v>1451</v>
      </c>
      <c r="B13" s="12">
        <v>0</v>
      </c>
    </row>
    <row r="14" s="5" customFormat="1" ht="17.100000000000001" customHeight="1">
      <c r="A14" s="18" t="s">
        <v>394</v>
      </c>
      <c r="B14" s="12">
        <f>SUM(XFD15,XFD21,XFD27)</f>
        <v>167</v>
      </c>
    </row>
    <row r="15" s="5" customFormat="1" ht="17.100000000000001" customHeight="1">
      <c r="A15" s="18" t="s">
        <v>1452</v>
      </c>
      <c r="B15" s="12">
        <f>SUM(XFD16:XFD20)</f>
        <v>167</v>
      </c>
    </row>
    <row r="16" s="5" customFormat="1" ht="17.100000000000001" customHeight="1">
      <c r="A16" s="19" t="s">
        <v>1453</v>
      </c>
      <c r="B16" s="12">
        <v>61</v>
      </c>
    </row>
    <row r="17" s="5" customFormat="1" ht="17.100000000000001" customHeight="1">
      <c r="A17" s="19" t="s">
        <v>1454</v>
      </c>
      <c r="B17" s="12">
        <v>30</v>
      </c>
    </row>
    <row r="18" s="5" customFormat="1" ht="17.100000000000001" customHeight="1">
      <c r="A18" s="19" t="s">
        <v>1455</v>
      </c>
      <c r="B18" s="12">
        <v>0</v>
      </c>
    </row>
    <row r="19" s="5" customFormat="1" ht="17.100000000000001" customHeight="1">
      <c r="A19" s="19" t="s">
        <v>1456</v>
      </c>
      <c r="B19" s="12">
        <v>0</v>
      </c>
    </row>
    <row r="20" s="5" customFormat="1" ht="17.100000000000001" customHeight="1">
      <c r="A20" s="19" t="s">
        <v>1457</v>
      </c>
      <c r="B20" s="12">
        <v>76</v>
      </c>
    </row>
    <row r="21" s="5" customFormat="1" ht="17.100000000000001" customHeight="1">
      <c r="A21" s="18" t="s">
        <v>1458</v>
      </c>
      <c r="B21" s="12">
        <f>SUM(XFD22:XFD26)</f>
        <v>0</v>
      </c>
    </row>
    <row r="22" s="5" customFormat="1" ht="17.100000000000001" customHeight="1">
      <c r="A22" s="19" t="s">
        <v>1459</v>
      </c>
      <c r="B22" s="12">
        <v>0</v>
      </c>
    </row>
    <row r="23" s="5" customFormat="1" ht="17.100000000000001" customHeight="1">
      <c r="A23" s="19" t="s">
        <v>1460</v>
      </c>
      <c r="B23" s="12">
        <v>0</v>
      </c>
    </row>
    <row r="24" s="5" customFormat="1" ht="17.100000000000001" customHeight="1">
      <c r="A24" s="19" t="s">
        <v>1461</v>
      </c>
      <c r="B24" s="12">
        <v>0</v>
      </c>
    </row>
    <row r="25" s="5" customFormat="1" ht="17.100000000000001" customHeight="1">
      <c r="A25" s="19" t="s">
        <v>1462</v>
      </c>
      <c r="B25" s="12">
        <v>0</v>
      </c>
    </row>
    <row r="26" s="5" customFormat="1" ht="17.100000000000001" customHeight="1">
      <c r="A26" s="19" t="s">
        <v>1463</v>
      </c>
      <c r="B26" s="12">
        <v>0</v>
      </c>
    </row>
    <row r="27" s="5" customFormat="1" ht="17.100000000000001" customHeight="1">
      <c r="A27" s="18" t="s">
        <v>1464</v>
      </c>
      <c r="B27" s="12">
        <f>SUM(XFD28:XFD29)</f>
        <v>0</v>
      </c>
    </row>
    <row r="28" s="5" customFormat="1" ht="17.100000000000001" customHeight="1">
      <c r="A28" s="19" t="s">
        <v>1465</v>
      </c>
      <c r="B28" s="12">
        <v>0</v>
      </c>
    </row>
    <row r="29" s="5" customFormat="1" ht="17.100000000000001" customHeight="1">
      <c r="A29" s="19" t="s">
        <v>1466</v>
      </c>
      <c r="B29" s="12">
        <v>0</v>
      </c>
    </row>
    <row r="30" s="5" customFormat="1" ht="17.100000000000001" customHeight="1">
      <c r="A30" s="18" t="s">
        <v>436</v>
      </c>
      <c r="B30" s="12">
        <f>SUM(XFD31,XFD35,XFD39)</f>
        <v>10281</v>
      </c>
    </row>
    <row r="31" s="5" customFormat="1" ht="17.100000000000001" customHeight="1">
      <c r="A31" s="18" t="s">
        <v>1467</v>
      </c>
      <c r="B31" s="12">
        <f>SUM(XFD32:XFD34)</f>
        <v>10281</v>
      </c>
    </row>
    <row r="32" s="5" customFormat="1" ht="17.100000000000001" customHeight="1">
      <c r="A32" s="19" t="s">
        <v>1468</v>
      </c>
      <c r="B32" s="12">
        <v>7808</v>
      </c>
    </row>
    <row r="33" s="5" customFormat="1" ht="17.100000000000001" customHeight="1">
      <c r="A33" s="19" t="s">
        <v>1469</v>
      </c>
      <c r="B33" s="12">
        <v>2473</v>
      </c>
    </row>
    <row r="34" s="5" customFormat="1" ht="17.100000000000001" customHeight="1">
      <c r="A34" s="19" t="s">
        <v>1470</v>
      </c>
      <c r="B34" s="12">
        <v>0</v>
      </c>
    </row>
    <row r="35" s="5" customFormat="1" ht="17.100000000000001" customHeight="1">
      <c r="A35" s="18" t="s">
        <v>1471</v>
      </c>
      <c r="B35" s="12">
        <f>SUM(XFD36:XFD38)</f>
        <v>0</v>
      </c>
    </row>
    <row r="36" s="5" customFormat="1" ht="17.100000000000001" customHeight="1">
      <c r="A36" s="19" t="s">
        <v>1468</v>
      </c>
      <c r="B36" s="12">
        <v>0</v>
      </c>
    </row>
    <row r="37" s="5" customFormat="1" ht="17.100000000000001" customHeight="1">
      <c r="A37" s="19" t="s">
        <v>1469</v>
      </c>
      <c r="B37" s="12">
        <v>0</v>
      </c>
    </row>
    <row r="38" s="5" customFormat="1" ht="17.100000000000001" customHeight="1">
      <c r="A38" s="19" t="s">
        <v>1472</v>
      </c>
      <c r="B38" s="12">
        <v>0</v>
      </c>
    </row>
    <row r="39" s="5" customFormat="1" ht="17.100000000000001" customHeight="1">
      <c r="A39" s="18" t="s">
        <v>1473</v>
      </c>
      <c r="B39" s="12">
        <f>SUM(XFD40:XFD41)</f>
        <v>0</v>
      </c>
    </row>
    <row r="40" s="5" customFormat="1" ht="17.100000000000001" customHeight="1">
      <c r="A40" s="19" t="s">
        <v>1469</v>
      </c>
      <c r="B40" s="12">
        <v>0</v>
      </c>
    </row>
    <row r="41" s="5" customFormat="1" ht="17.100000000000001" customHeight="1">
      <c r="A41" s="19" t="s">
        <v>1474</v>
      </c>
      <c r="B41" s="12">
        <v>0</v>
      </c>
    </row>
    <row r="42" s="5" customFormat="1" ht="17.100000000000001" customHeight="1">
      <c r="A42" s="18" t="s">
        <v>610</v>
      </c>
      <c r="B42" s="12">
        <f>SUM(XFD43,XFD48)</f>
        <v>0</v>
      </c>
    </row>
    <row r="43" s="5" customFormat="1" ht="17.100000000000001" customHeight="1">
      <c r="A43" s="18" t="s">
        <v>1475</v>
      </c>
      <c r="B43" s="12">
        <f>SUM(XFD44:XFD47)</f>
        <v>0</v>
      </c>
    </row>
    <row r="44" s="5" customFormat="1" ht="17.100000000000001" customHeight="1">
      <c r="A44" s="19" t="s">
        <v>1476</v>
      </c>
      <c r="B44" s="12">
        <v>0</v>
      </c>
    </row>
    <row r="45" s="5" customFormat="1" ht="17.100000000000001" customHeight="1">
      <c r="A45" s="19" t="s">
        <v>1477</v>
      </c>
      <c r="B45" s="12">
        <v>0</v>
      </c>
    </row>
    <row r="46" s="5" customFormat="1" ht="17.100000000000001" customHeight="1">
      <c r="A46" s="19" t="s">
        <v>1478</v>
      </c>
      <c r="B46" s="12">
        <v>0</v>
      </c>
    </row>
    <row r="47" s="5" customFormat="1" ht="17.100000000000001" customHeight="1">
      <c r="A47" s="19" t="s">
        <v>1479</v>
      </c>
      <c r="B47" s="12">
        <v>0</v>
      </c>
    </row>
    <row r="48" s="5" customFormat="1" ht="17.100000000000001" customHeight="1">
      <c r="A48" s="18" t="s">
        <v>1480</v>
      </c>
      <c r="B48" s="12">
        <f>SUM(XFD49:XFD52)</f>
        <v>0</v>
      </c>
    </row>
    <row r="49" s="5" customFormat="1" ht="17.100000000000001" customHeight="1">
      <c r="A49" s="19" t="s">
        <v>1481</v>
      </c>
      <c r="B49" s="12">
        <v>0</v>
      </c>
    </row>
    <row r="50" s="5" customFormat="1" ht="17.100000000000001" customHeight="1">
      <c r="A50" s="19" t="s">
        <v>1482</v>
      </c>
      <c r="B50" s="12">
        <v>0</v>
      </c>
    </row>
    <row r="51" s="5" customFormat="1" ht="17.100000000000001" customHeight="1">
      <c r="A51" s="19" t="s">
        <v>1483</v>
      </c>
      <c r="B51" s="12">
        <v>0</v>
      </c>
    </row>
    <row r="52" s="5" customFormat="1" ht="17.100000000000001" customHeight="1">
      <c r="A52" s="19" t="s">
        <v>1484</v>
      </c>
      <c r="B52" s="12">
        <v>0</v>
      </c>
    </row>
    <row r="53" s="5" customFormat="1" ht="17.100000000000001" customHeight="1">
      <c r="A53" s="18" t="s">
        <v>679</v>
      </c>
      <c r="B53" s="12">
        <f>SUM(XFD54,XFD70,XFD74:XFD75,XFD81,XFD85,XFD89,XFD93,XFD99,XFD102)</f>
        <v>256988</v>
      </c>
    </row>
    <row r="54" s="5" customFormat="1" ht="17.100000000000001" customHeight="1">
      <c r="A54" s="18" t="s">
        <v>1485</v>
      </c>
      <c r="B54" s="12">
        <f>SUM(XFD55:XFD69)</f>
        <v>183446</v>
      </c>
    </row>
    <row r="55" s="5" customFormat="1" ht="17.100000000000001" customHeight="1">
      <c r="A55" s="19" t="s">
        <v>1486</v>
      </c>
      <c r="B55" s="12">
        <v>37095</v>
      </c>
    </row>
    <row r="56" s="5" customFormat="1" ht="17.100000000000001" customHeight="1">
      <c r="A56" s="19" t="s">
        <v>1487</v>
      </c>
      <c r="B56" s="12">
        <v>29182</v>
      </c>
    </row>
    <row r="57" s="5" customFormat="1" ht="17.100000000000001" customHeight="1">
      <c r="A57" s="19" t="s">
        <v>1488</v>
      </c>
      <c r="B57" s="12">
        <v>28937</v>
      </c>
    </row>
    <row r="58" s="5" customFormat="1" ht="17.100000000000001" customHeight="1">
      <c r="A58" s="19" t="s">
        <v>1489</v>
      </c>
      <c r="B58" s="12">
        <v>5941</v>
      </c>
    </row>
    <row r="59" s="5" customFormat="1" ht="17.100000000000001" customHeight="1">
      <c r="A59" s="19" t="s">
        <v>1490</v>
      </c>
      <c r="B59" s="12">
        <v>5000</v>
      </c>
    </row>
    <row r="60" s="5" customFormat="1" ht="17.100000000000001" customHeight="1">
      <c r="A60" s="19" t="s">
        <v>1491</v>
      </c>
      <c r="B60" s="12">
        <v>1483</v>
      </c>
    </row>
    <row r="61" s="5" customFormat="1" ht="17.100000000000001" customHeight="1">
      <c r="A61" s="19" t="s">
        <v>1492</v>
      </c>
      <c r="B61" s="12">
        <v>0</v>
      </c>
    </row>
    <row r="62" s="5" customFormat="1" ht="17.100000000000001" customHeight="1">
      <c r="A62" s="19" t="s">
        <v>1493</v>
      </c>
      <c r="B62" s="12">
        <v>0</v>
      </c>
    </row>
    <row r="63" s="5" customFormat="1" ht="17.100000000000001" customHeight="1">
      <c r="A63" s="19" t="s">
        <v>1494</v>
      </c>
      <c r="B63" s="12">
        <v>0</v>
      </c>
    </row>
    <row r="64" s="5" customFormat="1" ht="17.100000000000001" customHeight="1">
      <c r="A64" s="19" t="s">
        <v>1495</v>
      </c>
      <c r="B64" s="12">
        <v>0</v>
      </c>
    </row>
    <row r="65" s="5" customFormat="1" ht="17.100000000000001" customHeight="1">
      <c r="A65" s="19" t="s">
        <v>974</v>
      </c>
      <c r="B65" s="12">
        <v>0</v>
      </c>
    </row>
    <row r="66" s="5" customFormat="1" ht="17.100000000000001" customHeight="1">
      <c r="A66" s="19" t="s">
        <v>1496</v>
      </c>
      <c r="B66" s="12">
        <v>0</v>
      </c>
    </row>
    <row r="67" s="5" customFormat="1" ht="17.100000000000001" customHeight="1">
      <c r="A67" s="19" t="s">
        <v>1497</v>
      </c>
      <c r="B67" s="12">
        <v>0</v>
      </c>
    </row>
    <row r="68" s="5" customFormat="1" ht="17.100000000000001" customHeight="1">
      <c r="A68" s="19" t="s">
        <v>1498</v>
      </c>
      <c r="B68" s="12">
        <v>0</v>
      </c>
    </row>
    <row r="69" s="5" customFormat="1" ht="17.100000000000001" customHeight="1">
      <c r="A69" s="19" t="s">
        <v>1499</v>
      </c>
      <c r="B69" s="12">
        <v>75808</v>
      </c>
    </row>
    <row r="70" s="5" customFormat="1" ht="17.100000000000001" customHeight="1">
      <c r="A70" s="18" t="s">
        <v>1500</v>
      </c>
      <c r="B70" s="12">
        <f>SUM(XFD71:XFD73)</f>
        <v>6589</v>
      </c>
    </row>
    <row r="71" s="5" customFormat="1" ht="17.100000000000001" customHeight="1">
      <c r="A71" s="19" t="s">
        <v>1486</v>
      </c>
      <c r="B71" s="12">
        <v>4661</v>
      </c>
    </row>
    <row r="72" s="5" customFormat="1" ht="17.100000000000001" customHeight="1">
      <c r="A72" s="19" t="s">
        <v>1487</v>
      </c>
      <c r="B72" s="12">
        <v>0</v>
      </c>
    </row>
    <row r="73" s="5" customFormat="1" ht="17.100000000000001" customHeight="1">
      <c r="A73" s="19" t="s">
        <v>1501</v>
      </c>
      <c r="B73" s="12">
        <v>1928</v>
      </c>
    </row>
    <row r="74" s="5" customFormat="1" ht="17.100000000000001" customHeight="1">
      <c r="A74" s="18" t="s">
        <v>1502</v>
      </c>
      <c r="B74" s="12">
        <v>0</v>
      </c>
    </row>
    <row r="75" s="5" customFormat="1" ht="17.100000000000001" customHeight="1">
      <c r="A75" s="18" t="s">
        <v>1503</v>
      </c>
      <c r="B75" s="12">
        <f>SUM(XFD76:XFD80)</f>
        <v>14298</v>
      </c>
    </row>
    <row r="76" s="5" customFormat="1" ht="17.100000000000001" customHeight="1">
      <c r="A76" s="19" t="s">
        <v>1504</v>
      </c>
      <c r="B76" s="12">
        <v>2721</v>
      </c>
    </row>
    <row r="77" s="5" customFormat="1" ht="17.100000000000001" customHeight="1">
      <c r="A77" s="19" t="s">
        <v>1505</v>
      </c>
      <c r="B77" s="12">
        <v>7086</v>
      </c>
    </row>
    <row r="78" s="5" customFormat="1" ht="17.100000000000001" customHeight="1">
      <c r="A78" s="19" t="s">
        <v>1506</v>
      </c>
      <c r="B78" s="12">
        <v>0</v>
      </c>
    </row>
    <row r="79" s="5" customFormat="1" ht="17.100000000000001" customHeight="1">
      <c r="A79" s="19" t="s">
        <v>1507</v>
      </c>
      <c r="B79" s="12">
        <v>69</v>
      </c>
    </row>
    <row r="80" s="5" customFormat="1" ht="17.100000000000001" customHeight="1">
      <c r="A80" s="19" t="s">
        <v>1508</v>
      </c>
      <c r="B80" s="12">
        <v>4422</v>
      </c>
    </row>
    <row r="81" s="5" customFormat="1" ht="17.100000000000001" customHeight="1">
      <c r="A81" s="18" t="s">
        <v>1509</v>
      </c>
      <c r="B81" s="12">
        <f>SUM(XFD82:XFD84)</f>
        <v>3855</v>
      </c>
    </row>
    <row r="82" s="5" customFormat="1" ht="17.100000000000001" customHeight="1">
      <c r="A82" s="19" t="s">
        <v>1510</v>
      </c>
      <c r="B82" s="12">
        <v>3855</v>
      </c>
    </row>
    <row r="83" s="5" customFormat="1" ht="17.100000000000001" customHeight="1">
      <c r="A83" s="19" t="s">
        <v>1511</v>
      </c>
      <c r="B83" s="12">
        <v>0</v>
      </c>
    </row>
    <row r="84" s="5" customFormat="1" ht="17.100000000000001" customHeight="1">
      <c r="A84" s="19" t="s">
        <v>1512</v>
      </c>
      <c r="B84" s="12">
        <v>0</v>
      </c>
    </row>
    <row r="85" s="5" customFormat="1" ht="17.100000000000001" customHeight="1">
      <c r="A85" s="18" t="s">
        <v>1513</v>
      </c>
      <c r="B85" s="12">
        <f>SUM(XFD86:XFD88)</f>
        <v>0</v>
      </c>
    </row>
    <row r="86" s="5" customFormat="1" ht="17.100000000000001" customHeight="1">
      <c r="A86" s="19" t="s">
        <v>1514</v>
      </c>
      <c r="B86" s="12">
        <v>0</v>
      </c>
    </row>
    <row r="87" s="5" customFormat="1" ht="17.100000000000001" customHeight="1">
      <c r="A87" s="19" t="s">
        <v>1515</v>
      </c>
      <c r="B87" s="12">
        <v>0</v>
      </c>
    </row>
    <row r="88" s="5" customFormat="1" ht="17.100000000000001" customHeight="1">
      <c r="A88" s="19" t="s">
        <v>1516</v>
      </c>
      <c r="B88" s="12">
        <v>0</v>
      </c>
    </row>
    <row r="89" s="5" customFormat="1" ht="17.100000000000001" customHeight="1">
      <c r="A89" s="18" t="s">
        <v>1517</v>
      </c>
      <c r="B89" s="12">
        <f>SUM(XFD90:XFD92)</f>
        <v>48800</v>
      </c>
    </row>
    <row r="90" s="5" customFormat="1" ht="17.100000000000001" customHeight="1">
      <c r="A90" s="19" t="s">
        <v>1514</v>
      </c>
      <c r="B90" s="12">
        <v>0</v>
      </c>
    </row>
    <row r="91" s="5" customFormat="1" ht="17.100000000000001" customHeight="1">
      <c r="A91" s="19" t="s">
        <v>1515</v>
      </c>
      <c r="B91" s="12">
        <v>0</v>
      </c>
    </row>
    <row r="92" s="5" customFormat="1" ht="17.100000000000001" customHeight="1">
      <c r="A92" s="19" t="s">
        <v>1518</v>
      </c>
      <c r="B92" s="12">
        <v>48800</v>
      </c>
    </row>
    <row r="93" s="5" customFormat="1" ht="17.100000000000001" customHeight="1">
      <c r="A93" s="18" t="s">
        <v>1519</v>
      </c>
      <c r="B93" s="12">
        <f>SUM(XFD94:XFD98)</f>
        <v>0</v>
      </c>
    </row>
    <row r="94" s="5" customFormat="1" ht="17.100000000000001" customHeight="1">
      <c r="A94" s="19" t="s">
        <v>1520</v>
      </c>
      <c r="B94" s="12">
        <v>0</v>
      </c>
    </row>
    <row r="95" s="5" customFormat="1" ht="17.100000000000001" customHeight="1">
      <c r="A95" s="19" t="s">
        <v>1521</v>
      </c>
      <c r="B95" s="12">
        <v>0</v>
      </c>
    </row>
    <row r="96" s="5" customFormat="1" ht="17.100000000000001" customHeight="1">
      <c r="A96" s="19" t="s">
        <v>1522</v>
      </c>
      <c r="B96" s="12">
        <v>0</v>
      </c>
    </row>
    <row r="97" s="5" customFormat="1" ht="17.100000000000001" customHeight="1">
      <c r="A97" s="19" t="s">
        <v>1523</v>
      </c>
      <c r="B97" s="12">
        <v>0</v>
      </c>
    </row>
    <row r="98" s="5" customFormat="1" ht="17.100000000000001" customHeight="1">
      <c r="A98" s="19" t="s">
        <v>1524</v>
      </c>
      <c r="B98" s="12">
        <v>0</v>
      </c>
    </row>
    <row r="99" s="5" customFormat="1" ht="17.100000000000001" customHeight="1">
      <c r="A99" s="18" t="s">
        <v>1525</v>
      </c>
      <c r="B99" s="12">
        <f>SUM(XFD100:XFD101)</f>
        <v>0</v>
      </c>
    </row>
    <row r="100" s="5" customFormat="1" ht="17.100000000000001" customHeight="1">
      <c r="A100" s="19" t="s">
        <v>1526</v>
      </c>
      <c r="B100" s="12">
        <v>0</v>
      </c>
    </row>
    <row r="101" s="5" customFormat="1" ht="17.100000000000001" customHeight="1">
      <c r="A101" s="19" t="s">
        <v>1527</v>
      </c>
      <c r="B101" s="12">
        <v>0</v>
      </c>
    </row>
    <row r="102" s="5" customFormat="1" ht="17.100000000000001" customHeight="1">
      <c r="A102" s="18" t="s">
        <v>1528</v>
      </c>
      <c r="B102" s="12">
        <f>SUM(XFD103:XFD110)</f>
        <v>0</v>
      </c>
    </row>
    <row r="103" s="5" customFormat="1" ht="17.100000000000001" customHeight="1">
      <c r="A103" s="19" t="s">
        <v>1514</v>
      </c>
      <c r="B103" s="12">
        <v>0</v>
      </c>
    </row>
    <row r="104" s="5" customFormat="1" ht="17.100000000000001" customHeight="1">
      <c r="A104" s="19" t="s">
        <v>1515</v>
      </c>
      <c r="B104" s="12">
        <v>0</v>
      </c>
    </row>
    <row r="105" s="5" customFormat="1" ht="17.100000000000001" customHeight="1">
      <c r="A105" s="19" t="s">
        <v>1529</v>
      </c>
      <c r="B105" s="12">
        <v>0</v>
      </c>
    </row>
    <row r="106" s="5" customFormat="1" ht="17.100000000000001" customHeight="1">
      <c r="A106" s="19" t="s">
        <v>1530</v>
      </c>
      <c r="B106" s="12">
        <v>0</v>
      </c>
    </row>
    <row r="107" s="5" customFormat="1" ht="17.100000000000001" customHeight="1">
      <c r="A107" s="19" t="s">
        <v>1531</v>
      </c>
      <c r="B107" s="12">
        <v>0</v>
      </c>
    </row>
    <row r="108" s="5" customFormat="1" ht="17.100000000000001" customHeight="1">
      <c r="A108" s="19" t="s">
        <v>1532</v>
      </c>
      <c r="B108" s="12">
        <v>0</v>
      </c>
    </row>
    <row r="109" s="5" customFormat="1" ht="17.100000000000001" customHeight="1">
      <c r="A109" s="19" t="s">
        <v>1533</v>
      </c>
      <c r="B109" s="12">
        <v>0</v>
      </c>
    </row>
    <row r="110" s="5" customFormat="1" ht="17.100000000000001" customHeight="1">
      <c r="A110" s="19" t="s">
        <v>1534</v>
      </c>
      <c r="B110" s="12">
        <v>0</v>
      </c>
    </row>
    <row r="111" s="5" customFormat="1" ht="17.100000000000001" customHeight="1">
      <c r="A111" s="18" t="s">
        <v>699</v>
      </c>
      <c r="B111" s="12">
        <f>SUM(XFD112,XFD117,XFD122,XFD127,XFD130)</f>
        <v>381</v>
      </c>
    </row>
    <row r="112" s="5" customFormat="1" ht="17.100000000000001" customHeight="1">
      <c r="A112" s="18" t="s">
        <v>1535</v>
      </c>
      <c r="B112" s="12">
        <f>SUM(XFD113:XFD116)</f>
        <v>381</v>
      </c>
    </row>
    <row r="113" s="5" customFormat="1" ht="17.100000000000001" customHeight="1">
      <c r="A113" s="19" t="s">
        <v>1469</v>
      </c>
      <c r="B113" s="12">
        <v>381</v>
      </c>
    </row>
    <row r="114" s="5" customFormat="1" ht="17.100000000000001" customHeight="1">
      <c r="A114" s="19" t="s">
        <v>1536</v>
      </c>
      <c r="B114" s="12">
        <v>0</v>
      </c>
    </row>
    <row r="115" s="5" customFormat="1" ht="17.100000000000001" customHeight="1">
      <c r="A115" s="19" t="s">
        <v>1537</v>
      </c>
      <c r="B115" s="12">
        <v>0</v>
      </c>
    </row>
    <row r="116" s="5" customFormat="1" ht="17.100000000000001" customHeight="1">
      <c r="A116" s="19" t="s">
        <v>1538</v>
      </c>
      <c r="B116" s="12">
        <v>0</v>
      </c>
    </row>
    <row r="117" s="5" customFormat="1" ht="17.100000000000001" customHeight="1">
      <c r="A117" s="18" t="s">
        <v>1539</v>
      </c>
      <c r="B117" s="12">
        <f>SUM(XFD118:XFD121)</f>
        <v>0</v>
      </c>
    </row>
    <row r="118" s="5" customFormat="1" ht="17.100000000000001" customHeight="1">
      <c r="A118" s="19" t="s">
        <v>1469</v>
      </c>
      <c r="B118" s="12">
        <v>0</v>
      </c>
    </row>
    <row r="119" s="5" customFormat="1" ht="17.100000000000001" customHeight="1">
      <c r="A119" s="19" t="s">
        <v>1536</v>
      </c>
      <c r="B119" s="12">
        <v>0</v>
      </c>
    </row>
    <row r="120" s="5" customFormat="1" ht="17.100000000000001" customHeight="1">
      <c r="A120" s="19" t="s">
        <v>1540</v>
      </c>
      <c r="B120" s="12">
        <v>0</v>
      </c>
    </row>
    <row r="121" s="5" customFormat="1" ht="17.100000000000001" customHeight="1">
      <c r="A121" s="19" t="s">
        <v>1541</v>
      </c>
      <c r="B121" s="12">
        <v>0</v>
      </c>
    </row>
    <row r="122" s="5" customFormat="1" ht="17.100000000000001" customHeight="1">
      <c r="A122" s="18" t="s">
        <v>1542</v>
      </c>
      <c r="B122" s="12">
        <f>SUM(XFD123:XFD126)</f>
        <v>0</v>
      </c>
    </row>
    <row r="123" s="5" customFormat="1" ht="17.100000000000001" customHeight="1">
      <c r="A123" s="19" t="s">
        <v>761</v>
      </c>
      <c r="B123" s="12">
        <v>0</v>
      </c>
    </row>
    <row r="124" s="5" customFormat="1" ht="17.100000000000001" customHeight="1">
      <c r="A124" s="19" t="s">
        <v>1543</v>
      </c>
      <c r="B124" s="12">
        <v>0</v>
      </c>
    </row>
    <row r="125" s="5" customFormat="1" ht="17.100000000000001" customHeight="1">
      <c r="A125" s="19" t="s">
        <v>1544</v>
      </c>
      <c r="B125" s="12">
        <v>0</v>
      </c>
    </row>
    <row r="126" s="5" customFormat="1" ht="17.100000000000001" customHeight="1">
      <c r="A126" s="19" t="s">
        <v>1545</v>
      </c>
      <c r="B126" s="12">
        <v>0</v>
      </c>
    </row>
    <row r="127" s="5" customFormat="1" ht="17.100000000000001" customHeight="1">
      <c r="A127" s="18" t="s">
        <v>1546</v>
      </c>
      <c r="B127" s="12">
        <f>SUM(XFD128:XFD129)</f>
        <v>0</v>
      </c>
    </row>
    <row r="128" s="5" customFormat="1" ht="17.100000000000001" customHeight="1">
      <c r="A128" s="19" t="s">
        <v>1547</v>
      </c>
      <c r="B128" s="12">
        <v>0</v>
      </c>
    </row>
    <row r="129" s="5" customFormat="1" ht="17.100000000000001" customHeight="1">
      <c r="A129" s="19" t="s">
        <v>1548</v>
      </c>
      <c r="B129" s="12">
        <v>0</v>
      </c>
    </row>
    <row r="130" s="5" customFormat="1" ht="17.100000000000001" customHeight="1">
      <c r="A130" s="18" t="s">
        <v>1549</v>
      </c>
      <c r="B130" s="12">
        <f>SUM(XFD131:XFD134)</f>
        <v>0</v>
      </c>
    </row>
    <row r="131" s="5" customFormat="1" ht="17.100000000000001" customHeight="1">
      <c r="A131" s="19" t="s">
        <v>1550</v>
      </c>
      <c r="B131" s="12">
        <v>0</v>
      </c>
    </row>
    <row r="132" s="5" customFormat="1" ht="17.100000000000001" customHeight="1">
      <c r="A132" s="19" t="s">
        <v>1551</v>
      </c>
      <c r="B132" s="12">
        <v>0</v>
      </c>
    </row>
    <row r="133" s="5" customFormat="1" ht="17.100000000000001" customHeight="1">
      <c r="A133" s="19" t="s">
        <v>1552</v>
      </c>
      <c r="B133" s="12">
        <v>0</v>
      </c>
    </row>
    <row r="134" s="5" customFormat="1" ht="17.100000000000001" customHeight="1">
      <c r="A134" s="19" t="s">
        <v>1553</v>
      </c>
      <c r="B134" s="12">
        <v>0</v>
      </c>
    </row>
    <row r="135" s="5" customFormat="1" ht="17.100000000000001" customHeight="1">
      <c r="A135" s="18" t="s">
        <v>790</v>
      </c>
      <c r="B135" s="12">
        <f>SUM(XFD136,XFD141,XFD146,XFD155,XFD162,XFD171,XFD174,XFD177)</f>
        <v>0</v>
      </c>
    </row>
    <row r="136" s="5" customFormat="1" ht="17.100000000000001" customHeight="1">
      <c r="A136" s="18" t="s">
        <v>1554</v>
      </c>
      <c r="B136" s="12">
        <f>SUM(XFD137:XFD140)</f>
        <v>0</v>
      </c>
    </row>
    <row r="137" s="5" customFormat="1" ht="17.100000000000001" customHeight="1">
      <c r="A137" s="19" t="s">
        <v>792</v>
      </c>
      <c r="B137" s="12">
        <v>0</v>
      </c>
    </row>
    <row r="138" s="5" customFormat="1" ht="17.100000000000001" customHeight="1">
      <c r="A138" s="19" t="s">
        <v>793</v>
      </c>
      <c r="B138" s="12">
        <v>0</v>
      </c>
    </row>
    <row r="139" s="5" customFormat="1" ht="17.100000000000001" customHeight="1">
      <c r="A139" s="19" t="s">
        <v>1555</v>
      </c>
      <c r="B139" s="12">
        <v>0</v>
      </c>
    </row>
    <row r="140" s="5" customFormat="1" ht="17.100000000000001" customHeight="1">
      <c r="A140" s="19" t="s">
        <v>1556</v>
      </c>
      <c r="B140" s="12">
        <v>0</v>
      </c>
    </row>
    <row r="141" s="5" customFormat="1" ht="17.100000000000001" customHeight="1">
      <c r="A141" s="18" t="s">
        <v>1557</v>
      </c>
      <c r="B141" s="12">
        <f>SUM(XFD142:XFD145)</f>
        <v>0</v>
      </c>
    </row>
    <row r="142" s="5" customFormat="1" ht="17.100000000000001" customHeight="1">
      <c r="A142" s="19" t="s">
        <v>1555</v>
      </c>
      <c r="B142" s="12">
        <v>0</v>
      </c>
    </row>
    <row r="143" s="5" customFormat="1" ht="17.100000000000001" customHeight="1">
      <c r="A143" s="19" t="s">
        <v>1558</v>
      </c>
      <c r="B143" s="12">
        <v>0</v>
      </c>
    </row>
    <row r="144" s="5" customFormat="1" ht="17.100000000000001" customHeight="1">
      <c r="A144" s="19" t="s">
        <v>1559</v>
      </c>
      <c r="B144" s="12">
        <v>0</v>
      </c>
    </row>
    <row r="145" s="5" customFormat="1" ht="17.100000000000001" customHeight="1">
      <c r="A145" s="19" t="s">
        <v>1560</v>
      </c>
      <c r="B145" s="12">
        <v>0</v>
      </c>
    </row>
    <row r="146" s="5" customFormat="1" ht="17.100000000000001" customHeight="1">
      <c r="A146" s="18" t="s">
        <v>1561</v>
      </c>
      <c r="B146" s="12">
        <f>SUM(XFD147:XFD154)</f>
        <v>0</v>
      </c>
    </row>
    <row r="147" s="5" customFormat="1" ht="17.100000000000001" customHeight="1">
      <c r="A147" s="19" t="s">
        <v>1562</v>
      </c>
      <c r="B147" s="12">
        <v>0</v>
      </c>
    </row>
    <row r="148" s="5" customFormat="1" ht="17.100000000000001" customHeight="1">
      <c r="A148" s="19" t="s">
        <v>1563</v>
      </c>
      <c r="B148" s="12">
        <v>0</v>
      </c>
    </row>
    <row r="149" s="5" customFormat="1" ht="17.100000000000001" customHeight="1">
      <c r="A149" s="19" t="s">
        <v>1564</v>
      </c>
      <c r="B149" s="12">
        <v>0</v>
      </c>
    </row>
    <row r="150" s="5" customFormat="1" ht="17.100000000000001" customHeight="1">
      <c r="A150" s="19" t="s">
        <v>1565</v>
      </c>
      <c r="B150" s="12">
        <v>0</v>
      </c>
    </row>
    <row r="151" s="5" customFormat="1" ht="17.100000000000001" customHeight="1">
      <c r="A151" s="19" t="s">
        <v>1566</v>
      </c>
      <c r="B151" s="12">
        <v>0</v>
      </c>
    </row>
    <row r="152" s="5" customFormat="1" ht="17.100000000000001" customHeight="1">
      <c r="A152" s="19" t="s">
        <v>1567</v>
      </c>
      <c r="B152" s="12">
        <v>0</v>
      </c>
    </row>
    <row r="153" s="5" customFormat="1" ht="17.100000000000001" customHeight="1">
      <c r="A153" s="19" t="s">
        <v>1568</v>
      </c>
      <c r="B153" s="12">
        <v>0</v>
      </c>
    </row>
    <row r="154" s="5" customFormat="1" ht="17.100000000000001" customHeight="1">
      <c r="A154" s="19" t="s">
        <v>1569</v>
      </c>
      <c r="B154" s="12">
        <v>0</v>
      </c>
    </row>
    <row r="155" s="5" customFormat="1" ht="17.100000000000001" customHeight="1">
      <c r="A155" s="18" t="s">
        <v>1570</v>
      </c>
      <c r="B155" s="12">
        <f>SUM(XFD156:XFD161)</f>
        <v>0</v>
      </c>
    </row>
    <row r="156" s="5" customFormat="1" ht="17.100000000000001" customHeight="1">
      <c r="A156" s="19" t="s">
        <v>1571</v>
      </c>
      <c r="B156" s="12">
        <v>0</v>
      </c>
    </row>
    <row r="157" s="5" customFormat="1" ht="17.100000000000001" customHeight="1">
      <c r="A157" s="19" t="s">
        <v>1572</v>
      </c>
      <c r="B157" s="12">
        <v>0</v>
      </c>
    </row>
    <row r="158" s="5" customFormat="1" ht="17.100000000000001" customHeight="1">
      <c r="A158" s="19" t="s">
        <v>1573</v>
      </c>
      <c r="B158" s="12">
        <v>0</v>
      </c>
    </row>
    <row r="159" s="5" customFormat="1" ht="17.100000000000001" customHeight="1">
      <c r="A159" s="19" t="s">
        <v>1574</v>
      </c>
      <c r="B159" s="12">
        <v>0</v>
      </c>
    </row>
    <row r="160" s="5" customFormat="1" ht="17.100000000000001" customHeight="1">
      <c r="A160" s="19" t="s">
        <v>1575</v>
      </c>
      <c r="B160" s="12">
        <v>0</v>
      </c>
    </row>
    <row r="161" s="5" customFormat="1" ht="17.100000000000001" customHeight="1">
      <c r="A161" s="19" t="s">
        <v>1576</v>
      </c>
      <c r="B161" s="12">
        <v>0</v>
      </c>
    </row>
    <row r="162" s="5" customFormat="1" ht="17.100000000000001" customHeight="1">
      <c r="A162" s="18" t="s">
        <v>1577</v>
      </c>
      <c r="B162" s="12">
        <f>SUM(XFD163:XFD170)</f>
        <v>0</v>
      </c>
    </row>
    <row r="163" s="5" customFormat="1" ht="17.100000000000001" customHeight="1">
      <c r="A163" s="19" t="s">
        <v>1578</v>
      </c>
      <c r="B163" s="12">
        <v>0</v>
      </c>
    </row>
    <row r="164" s="5" customFormat="1" ht="17.100000000000001" customHeight="1">
      <c r="A164" s="19" t="s">
        <v>819</v>
      </c>
      <c r="B164" s="12">
        <v>0</v>
      </c>
    </row>
    <row r="165" s="5" customFormat="1" ht="17.100000000000001" customHeight="1">
      <c r="A165" s="19" t="s">
        <v>1579</v>
      </c>
      <c r="B165" s="12">
        <v>0</v>
      </c>
    </row>
    <row r="166" s="5" customFormat="1" ht="17.100000000000001" customHeight="1">
      <c r="A166" s="19" t="s">
        <v>1580</v>
      </c>
      <c r="B166" s="12">
        <v>0</v>
      </c>
    </row>
    <row r="167" s="5" customFormat="1" ht="17.100000000000001" customHeight="1">
      <c r="A167" s="19" t="s">
        <v>1581</v>
      </c>
      <c r="B167" s="12">
        <v>0</v>
      </c>
    </row>
    <row r="168" s="5" customFormat="1" ht="17.100000000000001" customHeight="1">
      <c r="A168" s="19" t="s">
        <v>1582</v>
      </c>
      <c r="B168" s="12">
        <v>0</v>
      </c>
    </row>
    <row r="169" s="5" customFormat="1" ht="17.100000000000001" customHeight="1">
      <c r="A169" s="19" t="s">
        <v>1583</v>
      </c>
      <c r="B169" s="12">
        <v>0</v>
      </c>
    </row>
    <row r="170" s="5" customFormat="1" ht="17.100000000000001" customHeight="1">
      <c r="A170" s="19" t="s">
        <v>1584</v>
      </c>
      <c r="B170" s="12">
        <v>0</v>
      </c>
    </row>
    <row r="171" s="5" customFormat="1" ht="17.100000000000001" customHeight="1">
      <c r="A171" s="18" t="s">
        <v>1585</v>
      </c>
      <c r="B171" s="12">
        <f>SUM(XFD172:XFD173)</f>
        <v>0</v>
      </c>
    </row>
    <row r="172" s="5" customFormat="1" ht="17.100000000000001" customHeight="1">
      <c r="A172" s="19" t="s">
        <v>1586</v>
      </c>
      <c r="B172" s="12">
        <v>0</v>
      </c>
    </row>
    <row r="173" s="5" customFormat="1" ht="17.100000000000001" customHeight="1">
      <c r="A173" s="19" t="s">
        <v>1587</v>
      </c>
      <c r="B173" s="12">
        <v>0</v>
      </c>
    </row>
    <row r="174" s="5" customFormat="1" ht="17.100000000000001" customHeight="1">
      <c r="A174" s="18" t="s">
        <v>1588</v>
      </c>
      <c r="B174" s="12">
        <f>SUM(XFD175:XFD176)</f>
        <v>0</v>
      </c>
    </row>
    <row r="175" s="5" customFormat="1" ht="17.100000000000001" customHeight="1">
      <c r="A175" s="19" t="s">
        <v>1586</v>
      </c>
      <c r="B175" s="12">
        <v>0</v>
      </c>
    </row>
    <row r="176" s="5" customFormat="1" ht="17.100000000000001" customHeight="1">
      <c r="A176" s="19" t="s">
        <v>1589</v>
      </c>
      <c r="B176" s="12">
        <v>0</v>
      </c>
    </row>
    <row r="177" s="5" customFormat="1" ht="17.100000000000001" customHeight="1">
      <c r="A177" s="18" t="s">
        <v>1590</v>
      </c>
      <c r="B177" s="12">
        <v>0</v>
      </c>
    </row>
    <row r="178" s="5" customFormat="1" ht="17.100000000000001" customHeight="1">
      <c r="A178" s="18" t="s">
        <v>835</v>
      </c>
      <c r="B178" s="12">
        <f>XFD179</f>
        <v>0</v>
      </c>
    </row>
    <row r="179" s="5" customFormat="1" ht="17.100000000000001" customHeight="1">
      <c r="A179" s="18" t="s">
        <v>1591</v>
      </c>
      <c r="B179" s="12">
        <f>SUM(XFD180:XFD182)</f>
        <v>0</v>
      </c>
    </row>
    <row r="180" s="5" customFormat="1" ht="17.100000000000001" customHeight="1">
      <c r="A180" s="19" t="s">
        <v>1592</v>
      </c>
      <c r="B180" s="12">
        <v>0</v>
      </c>
    </row>
    <row r="181" s="5" customFormat="1" ht="17.100000000000001" customHeight="1">
      <c r="A181" s="19" t="s">
        <v>1593</v>
      </c>
      <c r="B181" s="12">
        <v>0</v>
      </c>
    </row>
    <row r="182" s="5" customFormat="1" ht="17.100000000000001" customHeight="1">
      <c r="A182" s="19" t="s">
        <v>1594</v>
      </c>
      <c r="B182" s="12">
        <v>0</v>
      </c>
    </row>
    <row r="183" s="5" customFormat="1" ht="17.100000000000001" customHeight="1">
      <c r="A183" s="18" t="s">
        <v>893</v>
      </c>
      <c r="B183" s="12">
        <f>XFD184</f>
        <v>0</v>
      </c>
    </row>
    <row r="184" s="5" customFormat="1" ht="17.100000000000001" customHeight="1">
      <c r="A184" s="18" t="s">
        <v>913</v>
      </c>
      <c r="B184" s="12">
        <f>SUM(XFD185:XFD186)</f>
        <v>0</v>
      </c>
    </row>
    <row r="185" s="5" customFormat="1" ht="17.100000000000001" customHeight="1">
      <c r="A185" s="19" t="s">
        <v>1595</v>
      </c>
      <c r="B185" s="12">
        <v>0</v>
      </c>
    </row>
    <row r="186" s="5" customFormat="1" ht="17.100000000000001" customHeight="1">
      <c r="A186" s="19" t="s">
        <v>1596</v>
      </c>
      <c r="B186" s="12">
        <v>0</v>
      </c>
    </row>
    <row r="187" s="5" customFormat="1" ht="17.100000000000001" customHeight="1">
      <c r="A187" s="18" t="s">
        <v>1142</v>
      </c>
      <c r="B187" s="12">
        <f>SUM(XFD188,XFD192,XFD201:XFD202)</f>
        <v>324073</v>
      </c>
    </row>
    <row r="188" s="5" customFormat="1" ht="17.100000000000001" customHeight="1">
      <c r="A188" s="18" t="s">
        <v>1597</v>
      </c>
      <c r="B188" s="12">
        <f>SUM(XFD189:XFD191)</f>
        <v>318733</v>
      </c>
    </row>
    <row r="189" s="5" customFormat="1" ht="17.100000000000001" customHeight="1">
      <c r="A189" s="19" t="s">
        <v>1598</v>
      </c>
      <c r="B189" s="12">
        <v>50</v>
      </c>
    </row>
    <row r="190" s="5" customFormat="1" ht="17.100000000000001" customHeight="1">
      <c r="A190" s="19" t="s">
        <v>1599</v>
      </c>
      <c r="B190" s="12">
        <v>318683</v>
      </c>
    </row>
    <row r="191" s="5" customFormat="1" ht="17.100000000000001" customHeight="1">
      <c r="A191" s="19" t="s">
        <v>1600</v>
      </c>
      <c r="B191" s="12">
        <v>0</v>
      </c>
    </row>
    <row r="192" s="5" customFormat="1" ht="17.100000000000001" customHeight="1">
      <c r="A192" s="18" t="s">
        <v>1601</v>
      </c>
      <c r="B192" s="12">
        <f>SUM(XFD193:XFD200)</f>
        <v>0</v>
      </c>
    </row>
    <row r="193" s="5" customFormat="1" ht="17.100000000000001" customHeight="1">
      <c r="A193" s="19" t="s">
        <v>1602</v>
      </c>
      <c r="B193" s="12">
        <v>0</v>
      </c>
    </row>
    <row r="194" s="5" customFormat="1" ht="17.100000000000001" customHeight="1">
      <c r="A194" s="19" t="s">
        <v>1603</v>
      </c>
      <c r="B194" s="12">
        <v>0</v>
      </c>
    </row>
    <row r="195" s="5" customFormat="1" ht="17.100000000000001" customHeight="1">
      <c r="A195" s="19" t="s">
        <v>1604</v>
      </c>
      <c r="B195" s="12">
        <v>0</v>
      </c>
    </row>
    <row r="196" s="5" customFormat="1" ht="17.100000000000001" customHeight="1">
      <c r="A196" s="19" t="s">
        <v>1605</v>
      </c>
      <c r="B196" s="12">
        <v>0</v>
      </c>
    </row>
    <row r="197" s="5" customFormat="1" ht="17.100000000000001" customHeight="1">
      <c r="A197" s="19" t="s">
        <v>1606</v>
      </c>
      <c r="B197" s="12">
        <v>0</v>
      </c>
    </row>
    <row r="198" s="5" customFormat="1" ht="17.100000000000001" customHeight="1">
      <c r="A198" s="19" t="s">
        <v>1607</v>
      </c>
      <c r="B198" s="12">
        <v>0</v>
      </c>
    </row>
    <row r="199" s="5" customFormat="1" ht="17.100000000000001" customHeight="1">
      <c r="A199" s="19" t="s">
        <v>1608</v>
      </c>
      <c r="B199" s="12">
        <v>0</v>
      </c>
    </row>
    <row r="200" s="5" customFormat="1" ht="17.100000000000001" customHeight="1">
      <c r="A200" s="19" t="s">
        <v>1609</v>
      </c>
      <c r="B200" s="12">
        <v>0</v>
      </c>
    </row>
    <row r="201" s="5" customFormat="1" ht="17.100000000000001" customHeight="1">
      <c r="A201" s="18" t="s">
        <v>1610</v>
      </c>
      <c r="B201" s="12">
        <v>0</v>
      </c>
    </row>
    <row r="202" s="5" customFormat="1" ht="17.100000000000001" customHeight="1">
      <c r="A202" s="18" t="s">
        <v>1611</v>
      </c>
      <c r="B202" s="12">
        <f>SUM(XFD203:XFD213)</f>
        <v>5340</v>
      </c>
    </row>
    <row r="203" s="5" customFormat="1" ht="17.100000000000001" customHeight="1">
      <c r="A203" s="19" t="s">
        <v>1612</v>
      </c>
      <c r="B203" s="12">
        <v>0</v>
      </c>
    </row>
    <row r="204" s="5" customFormat="1" ht="17.100000000000001" customHeight="1">
      <c r="A204" s="19" t="s">
        <v>1613</v>
      </c>
      <c r="B204" s="12">
        <v>2633</v>
      </c>
    </row>
    <row r="205" s="5" customFormat="1" ht="17.100000000000001" customHeight="1">
      <c r="A205" s="19" t="s">
        <v>1614</v>
      </c>
      <c r="B205" s="12">
        <v>1944</v>
      </c>
    </row>
    <row r="206" s="5" customFormat="1" ht="17.100000000000001" customHeight="1">
      <c r="A206" s="19" t="s">
        <v>1615</v>
      </c>
      <c r="B206" s="12">
        <v>0</v>
      </c>
    </row>
    <row r="207" s="5" customFormat="1" ht="17.100000000000001" customHeight="1">
      <c r="A207" s="19" t="s">
        <v>1616</v>
      </c>
      <c r="B207" s="12">
        <v>20</v>
      </c>
    </row>
    <row r="208" s="5" customFormat="1" ht="17.100000000000001" customHeight="1">
      <c r="A208" s="19" t="s">
        <v>1617</v>
      </c>
      <c r="B208" s="12">
        <v>295</v>
      </c>
    </row>
    <row r="209" s="5" customFormat="1" ht="17.100000000000001" customHeight="1">
      <c r="A209" s="19" t="s">
        <v>1618</v>
      </c>
      <c r="B209" s="12">
        <v>0</v>
      </c>
    </row>
    <row r="210" s="5" customFormat="1" ht="17.100000000000001" customHeight="1">
      <c r="A210" s="19" t="s">
        <v>1619</v>
      </c>
      <c r="B210" s="12">
        <v>0</v>
      </c>
    </row>
    <row r="211" s="5" customFormat="1" ht="17.100000000000001" customHeight="1">
      <c r="A211" s="19" t="s">
        <v>1620</v>
      </c>
      <c r="B211" s="12">
        <v>0</v>
      </c>
    </row>
    <row r="212" s="5" customFormat="1" ht="17.100000000000001" customHeight="1">
      <c r="A212" s="19" t="s">
        <v>1621</v>
      </c>
      <c r="B212" s="12">
        <v>448</v>
      </c>
    </row>
    <row r="213" s="5" customFormat="1" ht="17.100000000000001" customHeight="1">
      <c r="A213" s="19" t="s">
        <v>1622</v>
      </c>
      <c r="B213" s="12">
        <v>0</v>
      </c>
    </row>
    <row r="214" s="5" customFormat="1" ht="17.100000000000001" customHeight="1">
      <c r="A214" s="18" t="s">
        <v>1064</v>
      </c>
      <c r="B214" s="12">
        <f>XFD215</f>
        <v>37338</v>
      </c>
    </row>
    <row r="215" s="5" customFormat="1" ht="17.100000000000001" customHeight="1">
      <c r="A215" s="18" t="s">
        <v>1623</v>
      </c>
      <c r="B215" s="12">
        <f>SUM(XFD216:XFD230)</f>
        <v>37338</v>
      </c>
    </row>
    <row r="216" s="5" customFormat="1" ht="17.100000000000001" customHeight="1">
      <c r="A216" s="19" t="s">
        <v>1624</v>
      </c>
      <c r="B216" s="12">
        <v>0</v>
      </c>
    </row>
    <row r="217" s="5" customFormat="1" ht="17.100000000000001" customHeight="1">
      <c r="A217" s="19" t="s">
        <v>1625</v>
      </c>
      <c r="B217" s="12">
        <v>0</v>
      </c>
    </row>
    <row r="218" s="5" customFormat="1" ht="17.100000000000001" customHeight="1">
      <c r="A218" s="19" t="s">
        <v>1626</v>
      </c>
      <c r="B218" s="12">
        <v>11700</v>
      </c>
    </row>
    <row r="219" s="5" customFormat="1" ht="17.100000000000001" customHeight="1">
      <c r="A219" s="19" t="s">
        <v>1627</v>
      </c>
      <c r="B219" s="12">
        <v>0</v>
      </c>
    </row>
    <row r="220" s="5" customFormat="1" ht="17.100000000000001" customHeight="1">
      <c r="A220" s="19" t="s">
        <v>1628</v>
      </c>
      <c r="B220" s="12">
        <v>0</v>
      </c>
    </row>
    <row r="221" s="5" customFormat="1" ht="17.100000000000001" customHeight="1">
      <c r="A221" s="19" t="s">
        <v>1629</v>
      </c>
      <c r="B221" s="12">
        <v>0</v>
      </c>
    </row>
    <row r="222" s="5" customFormat="1" ht="17.100000000000001" customHeight="1">
      <c r="A222" s="19" t="s">
        <v>1630</v>
      </c>
      <c r="B222" s="12">
        <v>0</v>
      </c>
    </row>
    <row r="223" s="5" customFormat="1" ht="17.100000000000001" customHeight="1">
      <c r="A223" s="19" t="s">
        <v>1631</v>
      </c>
      <c r="B223" s="12">
        <v>0</v>
      </c>
    </row>
    <row r="224" s="5" customFormat="1" ht="17.100000000000001" customHeight="1">
      <c r="A224" s="19" t="s">
        <v>1632</v>
      </c>
      <c r="B224" s="12">
        <v>0</v>
      </c>
    </row>
    <row r="225" s="5" customFormat="1" ht="17.100000000000001" customHeight="1">
      <c r="A225" s="19" t="s">
        <v>1633</v>
      </c>
      <c r="B225" s="12">
        <v>0</v>
      </c>
    </row>
    <row r="226" s="5" customFormat="1" ht="17.100000000000001" customHeight="1">
      <c r="A226" s="19" t="s">
        <v>1634</v>
      </c>
      <c r="B226" s="12">
        <v>3890</v>
      </c>
    </row>
    <row r="227" s="5" customFormat="1" ht="17.100000000000001" customHeight="1">
      <c r="A227" s="19" t="s">
        <v>1635</v>
      </c>
      <c r="B227" s="12">
        <v>0</v>
      </c>
    </row>
    <row r="228" s="5" customFormat="1" ht="17.100000000000001" customHeight="1">
      <c r="A228" s="19" t="s">
        <v>1636</v>
      </c>
      <c r="B228" s="12">
        <v>6524</v>
      </c>
    </row>
    <row r="229" s="5" customFormat="1" ht="17.100000000000001" customHeight="1">
      <c r="A229" s="19" t="s">
        <v>1637</v>
      </c>
      <c r="B229" s="12">
        <v>15224</v>
      </c>
    </row>
    <row r="230" s="5" customFormat="1" ht="17.100000000000001" customHeight="1">
      <c r="A230" s="19" t="s">
        <v>1638</v>
      </c>
      <c r="B230" s="12">
        <v>0</v>
      </c>
    </row>
    <row r="231" s="5" customFormat="1" ht="17.100000000000001" customHeight="1">
      <c r="A231" s="18" t="s">
        <v>1076</v>
      </c>
      <c r="B231" s="12">
        <f>XFD232</f>
        <v>446</v>
      </c>
    </row>
    <row r="232" s="5" customFormat="1" ht="17.100000000000001" customHeight="1">
      <c r="A232" s="18" t="s">
        <v>1639</v>
      </c>
      <c r="B232" s="12">
        <f>SUM(XFD233:XFD247)</f>
        <v>446</v>
      </c>
    </row>
    <row r="233" s="5" customFormat="1" ht="17.100000000000001" customHeight="1">
      <c r="A233" s="19" t="s">
        <v>1640</v>
      </c>
      <c r="B233" s="12">
        <v>0</v>
      </c>
    </row>
    <row r="234" s="5" customFormat="1" ht="17.100000000000001" customHeight="1">
      <c r="A234" s="19" t="s">
        <v>1641</v>
      </c>
      <c r="B234" s="12">
        <v>0</v>
      </c>
    </row>
    <row r="235" s="5" customFormat="1" ht="17.100000000000001" customHeight="1">
      <c r="A235" s="19" t="s">
        <v>1642</v>
      </c>
      <c r="B235" s="12">
        <v>87</v>
      </c>
    </row>
    <row r="236" s="5" customFormat="1" ht="17.100000000000001" customHeight="1">
      <c r="A236" s="19" t="s">
        <v>1643</v>
      </c>
      <c r="B236" s="12">
        <v>0</v>
      </c>
    </row>
    <row r="237" s="5" customFormat="1" ht="17.100000000000001" customHeight="1">
      <c r="A237" s="19" t="s">
        <v>1644</v>
      </c>
      <c r="B237" s="12">
        <v>0</v>
      </c>
    </row>
    <row r="238" s="5" customFormat="1" ht="17.100000000000001" customHeight="1">
      <c r="A238" s="19" t="s">
        <v>1645</v>
      </c>
      <c r="B238" s="12">
        <v>0</v>
      </c>
    </row>
    <row r="239" s="5" customFormat="1" ht="17.100000000000001" customHeight="1">
      <c r="A239" s="19" t="s">
        <v>1646</v>
      </c>
      <c r="B239" s="12">
        <v>0</v>
      </c>
    </row>
    <row r="240" s="5" customFormat="1" ht="17.100000000000001" customHeight="1">
      <c r="A240" s="19" t="s">
        <v>1647</v>
      </c>
      <c r="B240" s="12">
        <v>0</v>
      </c>
    </row>
    <row r="241" s="5" customFormat="1" ht="17.100000000000001" customHeight="1">
      <c r="A241" s="19" t="s">
        <v>1648</v>
      </c>
      <c r="B241" s="12">
        <v>0</v>
      </c>
    </row>
    <row r="242" s="5" customFormat="1" ht="17.100000000000001" customHeight="1">
      <c r="A242" s="19" t="s">
        <v>1649</v>
      </c>
      <c r="B242" s="12">
        <v>0</v>
      </c>
    </row>
    <row r="243" s="5" customFormat="1" ht="17.100000000000001" customHeight="1">
      <c r="A243" s="19" t="s">
        <v>1650</v>
      </c>
      <c r="B243" s="12">
        <v>0</v>
      </c>
    </row>
    <row r="244" s="5" customFormat="1" ht="17.100000000000001" customHeight="1">
      <c r="A244" s="19" t="s">
        <v>1651</v>
      </c>
      <c r="B244" s="12">
        <v>0</v>
      </c>
    </row>
    <row r="245" s="5" customFormat="1" ht="17.100000000000001" customHeight="1">
      <c r="A245" s="19" t="s">
        <v>1652</v>
      </c>
      <c r="B245" s="12">
        <v>45</v>
      </c>
    </row>
    <row r="246" s="5" customFormat="1" ht="17.100000000000001" customHeight="1">
      <c r="A246" s="19" t="s">
        <v>1653</v>
      </c>
      <c r="B246" s="12">
        <v>314</v>
      </c>
    </row>
    <row r="247" s="5" customFormat="1" ht="17.100000000000001" customHeight="1">
      <c r="A247" s="19" t="s">
        <v>1654</v>
      </c>
      <c r="B247" s="12">
        <v>0</v>
      </c>
    </row>
    <row r="248" s="5" customFormat="1" ht="17.100000000000001" customHeight="1">
      <c r="A248" s="14" t="s">
        <v>1655</v>
      </c>
      <c r="B248" s="12">
        <f>SUM(XFD249,XFD262)</f>
        <v>0</v>
      </c>
    </row>
    <row r="249" s="5" customFormat="1" ht="17.100000000000001" customHeight="1">
      <c r="A249" s="14" t="s">
        <v>1105</v>
      </c>
      <c r="B249" s="12">
        <f>SUM(XFD250:XFD261)</f>
        <v>0</v>
      </c>
    </row>
    <row r="250" s="5" customFormat="1" ht="18.75" customHeight="1">
      <c r="A250" s="13" t="s">
        <v>1656</v>
      </c>
      <c r="B250" s="12">
        <v>0</v>
      </c>
    </row>
    <row r="251" ht="14.25">
      <c r="A251" s="13" t="s">
        <v>1657</v>
      </c>
      <c r="B251" s="12">
        <v>0</v>
      </c>
    </row>
    <row r="252" ht="14.25">
      <c r="A252" s="13" t="s">
        <v>1658</v>
      </c>
      <c r="B252" s="12">
        <v>0</v>
      </c>
    </row>
    <row r="253" ht="14.25">
      <c r="A253" s="13" t="s">
        <v>1659</v>
      </c>
      <c r="B253" s="12">
        <v>0</v>
      </c>
    </row>
    <row r="254" ht="14.25">
      <c r="A254" s="13" t="s">
        <v>1660</v>
      </c>
      <c r="B254" s="12">
        <v>0</v>
      </c>
    </row>
    <row r="255" ht="14.25">
      <c r="A255" s="13" t="s">
        <v>1661</v>
      </c>
      <c r="B255" s="12">
        <v>0</v>
      </c>
    </row>
    <row r="256" ht="14.25">
      <c r="A256" s="13" t="s">
        <v>1662</v>
      </c>
      <c r="B256" s="12">
        <v>0</v>
      </c>
    </row>
    <row r="257" ht="14.25">
      <c r="A257" s="13" t="s">
        <v>1663</v>
      </c>
      <c r="B257" s="12">
        <v>0</v>
      </c>
    </row>
    <row r="258" ht="14.25">
      <c r="A258" s="13" t="s">
        <v>1664</v>
      </c>
      <c r="B258" s="12">
        <v>0</v>
      </c>
    </row>
    <row r="259" ht="14.25">
      <c r="A259" s="13" t="s">
        <v>1665</v>
      </c>
      <c r="B259" s="12">
        <v>0</v>
      </c>
    </row>
    <row r="260" ht="14.25">
      <c r="A260" s="13" t="s">
        <v>1666</v>
      </c>
      <c r="B260" s="12">
        <v>0</v>
      </c>
    </row>
    <row r="261" ht="14.25">
      <c r="A261" s="13" t="s">
        <v>1667</v>
      </c>
      <c r="B261" s="12">
        <v>0</v>
      </c>
    </row>
    <row r="262" ht="14.25">
      <c r="A262" s="14" t="s">
        <v>1668</v>
      </c>
      <c r="B262" s="12">
        <f>SUM(XFD263:XFD268)</f>
        <v>0</v>
      </c>
    </row>
    <row r="263" ht="14.25">
      <c r="A263" s="13" t="s">
        <v>872</v>
      </c>
      <c r="B263" s="12">
        <v>0</v>
      </c>
    </row>
    <row r="264" ht="14.25">
      <c r="A264" s="13" t="s">
        <v>917</v>
      </c>
      <c r="B264" s="12">
        <v>0</v>
      </c>
    </row>
    <row r="265" ht="14.25">
      <c r="A265" s="13" t="s">
        <v>1669</v>
      </c>
      <c r="B265" s="12">
        <v>0</v>
      </c>
    </row>
    <row r="266" ht="14.25">
      <c r="A266" s="13" t="s">
        <v>1670</v>
      </c>
      <c r="B266" s="12">
        <v>0</v>
      </c>
    </row>
    <row r="267" ht="14.25">
      <c r="A267" s="13" t="s">
        <v>1671</v>
      </c>
      <c r="B267" s="12">
        <v>0</v>
      </c>
    </row>
    <row r="268" ht="14.25">
      <c r="A268" s="13" t="s">
        <v>1672</v>
      </c>
      <c r="B268" s="12">
        <v>0</v>
      </c>
    </row>
  </sheetData>
  <autoFilter ref="$A$3:$B$268"/>
  <mergeCells count="3">
    <mergeCell ref="A1:B1"/>
    <mergeCell ref="A2:B2"/>
    <mergeCell ref="A3:B3"/>
  </mergeCells>
  <printOptions headings="0" gridLines="0"/>
  <pageMargins left="0.7083330000000001" right="0.74791700000000005" top="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A1" activeCellId="0" sqref="1:1048576"/>
    </sheetView>
  </sheetViews>
  <sheetFormatPr baseColWidth="8" defaultColWidth="9.1640599999999992" defaultRowHeight="14.25" customHeight="1"/>
  <cols>
    <col customWidth="1" min="1" max="1" style="5" width="48.625"/>
    <col customWidth="1" min="2" max="2" style="5" width="21.375"/>
    <col customWidth="1" min="3" max="257" style="5" width="9.1640599999999992"/>
  </cols>
  <sheetData>
    <row r="1" s="5" customFormat="1" ht="46.5" customHeight="1">
      <c r="A1" s="20" t="s">
        <v>1673</v>
      </c>
      <c r="B1" s="20"/>
    </row>
    <row r="2" s="5" customFormat="1" ht="16.899999999999999" customHeight="1">
      <c r="A2" s="7" t="s">
        <v>37</v>
      </c>
      <c r="B2" s="7"/>
    </row>
    <row r="3" s="5" customFormat="1" ht="16.899999999999999" customHeight="1">
      <c r="A3" s="9" t="s">
        <v>38</v>
      </c>
      <c r="B3" s="9" t="s">
        <v>39</v>
      </c>
    </row>
    <row r="4" s="5" customFormat="1" ht="16.899999999999999" customHeight="1">
      <c r="A4" s="22" t="s">
        <v>1373</v>
      </c>
      <c r="B4" s="12">
        <f>SUM(XFD5,XFD55)</f>
        <v>120288</v>
      </c>
    </row>
    <row r="5" s="5" customFormat="1" ht="16.899999999999999" customHeight="1">
      <c r="A5" s="18" t="s">
        <v>1374</v>
      </c>
      <c r="B5" s="12">
        <f>SUM(XFD6,XFD9:XFD16,XFD22:XFD23,XFD26:XFD29,XFD32:XFD34,XFD37:XFD41,XFD44:XFD45,XFD53:XFD54)</f>
        <v>99534</v>
      </c>
    </row>
    <row r="6" s="5" customFormat="1" ht="16.899999999999999" customHeight="1">
      <c r="A6" s="18" t="s">
        <v>1375</v>
      </c>
      <c r="B6" s="12">
        <f>SUM(XFD7:XFD8)</f>
        <v>0</v>
      </c>
    </row>
    <row r="7" s="5" customFormat="1" ht="16.899999999999999" customHeight="1">
      <c r="A7" s="19" t="s">
        <v>1376</v>
      </c>
      <c r="B7" s="12">
        <v>0</v>
      </c>
    </row>
    <row r="8" s="5" customFormat="1" ht="16.899999999999999" customHeight="1">
      <c r="A8" s="19" t="s">
        <v>1377</v>
      </c>
      <c r="B8" s="12">
        <v>0</v>
      </c>
    </row>
    <row r="9" s="5" customFormat="1" ht="16.899999999999999" customHeight="1">
      <c r="A9" s="18" t="s">
        <v>1378</v>
      </c>
      <c r="B9" s="12">
        <v>0</v>
      </c>
    </row>
    <row r="10" s="5" customFormat="1" ht="16.899999999999999" customHeight="1">
      <c r="A10" s="18" t="s">
        <v>1379</v>
      </c>
      <c r="B10" s="12">
        <v>0</v>
      </c>
    </row>
    <row r="11" s="5" customFormat="1" ht="16.899999999999999" customHeight="1">
      <c r="A11" s="18" t="s">
        <v>1380</v>
      </c>
      <c r="B11" s="12">
        <v>0</v>
      </c>
    </row>
    <row r="12" s="5" customFormat="1" ht="16.899999999999999" customHeight="1">
      <c r="A12" s="18" t="s">
        <v>1381</v>
      </c>
      <c r="B12" s="12">
        <v>0</v>
      </c>
    </row>
    <row r="13" s="5" customFormat="1" ht="16.899999999999999" customHeight="1">
      <c r="A13" s="18" t="s">
        <v>1382</v>
      </c>
      <c r="B13" s="12">
        <v>0</v>
      </c>
    </row>
    <row r="14" s="5" customFormat="1" ht="16.899999999999999" customHeight="1">
      <c r="A14" s="18" t="s">
        <v>1383</v>
      </c>
      <c r="B14" s="12">
        <v>0</v>
      </c>
    </row>
    <row r="15" s="5" customFormat="1" ht="16.899999999999999" customHeight="1">
      <c r="A15" s="18" t="s">
        <v>1384</v>
      </c>
      <c r="B15" s="12">
        <v>0</v>
      </c>
    </row>
    <row r="16" s="5" customFormat="1" ht="16.899999999999999" customHeight="1">
      <c r="A16" s="18" t="s">
        <v>1385</v>
      </c>
      <c r="B16" s="12">
        <f>SUM(XFD17:XFD21)</f>
        <v>94737</v>
      </c>
    </row>
    <row r="17" s="5" customFormat="1" ht="16.899999999999999" customHeight="1">
      <c r="A17" s="19" t="s">
        <v>1386</v>
      </c>
      <c r="B17" s="12">
        <v>95885</v>
      </c>
    </row>
    <row r="18" s="5" customFormat="1" ht="16.899999999999999" customHeight="1">
      <c r="A18" s="19" t="s">
        <v>1387</v>
      </c>
      <c r="B18" s="12">
        <v>435</v>
      </c>
    </row>
    <row r="19" s="5" customFormat="1" ht="16.899999999999999" customHeight="1">
      <c r="A19" s="19" t="s">
        <v>1388</v>
      </c>
      <c r="B19" s="12">
        <v>0</v>
      </c>
    </row>
    <row r="20" s="5" customFormat="1" ht="16.899999999999999" customHeight="1">
      <c r="A20" s="19" t="s">
        <v>1389</v>
      </c>
      <c r="B20" s="12">
        <v>-1583</v>
      </c>
    </row>
    <row r="21" s="5" customFormat="1" ht="16.899999999999999" customHeight="1">
      <c r="A21" s="19" t="s">
        <v>1390</v>
      </c>
      <c r="B21" s="12">
        <v>0</v>
      </c>
    </row>
    <row r="22" s="5" customFormat="1" ht="16.899999999999999" customHeight="1">
      <c r="A22" s="18" t="s">
        <v>1391</v>
      </c>
      <c r="B22" s="12">
        <v>0</v>
      </c>
    </row>
    <row r="23" s="5" customFormat="1" ht="16.899999999999999" customHeight="1">
      <c r="A23" s="18" t="s">
        <v>1392</v>
      </c>
      <c r="B23" s="12">
        <f>SUM(XFD24:XFD25)</f>
        <v>0</v>
      </c>
    </row>
    <row r="24" s="5" customFormat="1" ht="16.899999999999999" customHeight="1">
      <c r="A24" s="19" t="s">
        <v>1393</v>
      </c>
      <c r="B24" s="12">
        <v>0</v>
      </c>
    </row>
    <row r="25" s="5" customFormat="1" ht="16.899999999999999" customHeight="1">
      <c r="A25" s="19" t="s">
        <v>1394</v>
      </c>
      <c r="B25" s="12">
        <v>0</v>
      </c>
    </row>
    <row r="26" s="5" customFormat="1" ht="16.899999999999999" customHeight="1">
      <c r="A26" s="18" t="s">
        <v>1395</v>
      </c>
      <c r="B26" s="12">
        <v>0</v>
      </c>
    </row>
    <row r="27" s="5" customFormat="1" ht="16.899999999999999" customHeight="1">
      <c r="A27" s="18" t="s">
        <v>1396</v>
      </c>
      <c r="B27" s="12">
        <v>0</v>
      </c>
    </row>
    <row r="28" s="5" customFormat="1" ht="16.899999999999999" customHeight="1">
      <c r="A28" s="18" t="s">
        <v>1397</v>
      </c>
      <c r="B28" s="12">
        <v>0</v>
      </c>
    </row>
    <row r="29" s="5" customFormat="1" ht="16.899999999999999" customHeight="1">
      <c r="A29" s="18" t="s">
        <v>1398</v>
      </c>
      <c r="B29" s="12">
        <f>SUM(XFD30:XFD31)</f>
        <v>0</v>
      </c>
    </row>
    <row r="30" s="5" customFormat="1" ht="16.899999999999999" customHeight="1">
      <c r="A30" s="19" t="s">
        <v>1399</v>
      </c>
      <c r="B30" s="12">
        <v>0</v>
      </c>
    </row>
    <row r="31" s="5" customFormat="1" ht="16.899999999999999" customHeight="1">
      <c r="A31" s="19" t="s">
        <v>1400</v>
      </c>
      <c r="B31" s="12">
        <v>0</v>
      </c>
    </row>
    <row r="32" s="5" customFormat="1" ht="16.899999999999999" customHeight="1">
      <c r="A32" s="18" t="s">
        <v>1401</v>
      </c>
      <c r="B32" s="12">
        <v>1877</v>
      </c>
    </row>
    <row r="33" s="5" customFormat="1" ht="16.899999999999999" customHeight="1">
      <c r="A33" s="18" t="s">
        <v>1402</v>
      </c>
      <c r="B33" s="12">
        <v>0</v>
      </c>
    </row>
    <row r="34" s="5" customFormat="1" ht="16.899999999999999" customHeight="1">
      <c r="A34" s="18" t="s">
        <v>1403</v>
      </c>
      <c r="B34" s="12">
        <f>SUM(XFD35:XFD36)</f>
        <v>0</v>
      </c>
    </row>
    <row r="35" s="5" customFormat="1" ht="16.899999999999999" customHeight="1">
      <c r="A35" s="19" t="s">
        <v>1404</v>
      </c>
      <c r="B35" s="12">
        <v>0</v>
      </c>
    </row>
    <row r="36" s="5" customFormat="1" ht="16.899999999999999" customHeight="1">
      <c r="A36" s="19" t="s">
        <v>1405</v>
      </c>
      <c r="B36" s="12">
        <v>0</v>
      </c>
    </row>
    <row r="37" s="5" customFormat="1" ht="16.899999999999999" customHeight="1">
      <c r="A37" s="18" t="s">
        <v>1406</v>
      </c>
      <c r="B37" s="12">
        <v>0</v>
      </c>
    </row>
    <row r="38" s="5" customFormat="1" ht="16.899999999999999" customHeight="1">
      <c r="A38" s="18" t="s">
        <v>1407</v>
      </c>
      <c r="B38" s="12">
        <v>0</v>
      </c>
    </row>
    <row r="39" s="5" customFormat="1" ht="17.100000000000001" customHeight="1">
      <c r="A39" s="18" t="s">
        <v>1408</v>
      </c>
      <c r="B39" s="12">
        <v>0</v>
      </c>
    </row>
    <row r="40" s="5" customFormat="1" ht="17.100000000000001" customHeight="1">
      <c r="A40" s="18" t="s">
        <v>1409</v>
      </c>
      <c r="B40" s="12">
        <v>0</v>
      </c>
    </row>
    <row r="41" s="5" customFormat="1" ht="17.100000000000001" customHeight="1">
      <c r="A41" s="18" t="s">
        <v>1410</v>
      </c>
      <c r="B41" s="12">
        <f>SUM(XFD42:XFD43)</f>
        <v>0</v>
      </c>
    </row>
    <row r="42" s="5" customFormat="1" ht="17.100000000000001" customHeight="1">
      <c r="A42" s="19" t="s">
        <v>1411</v>
      </c>
      <c r="B42" s="12">
        <v>0</v>
      </c>
    </row>
    <row r="43" s="5" customFormat="1" ht="16.899999999999999" customHeight="1">
      <c r="A43" s="19" t="s">
        <v>1412</v>
      </c>
      <c r="B43" s="12">
        <v>0</v>
      </c>
    </row>
    <row r="44" s="5" customFormat="1" ht="17.100000000000001" customHeight="1">
      <c r="A44" s="18" t="s">
        <v>1413</v>
      </c>
      <c r="B44" s="12">
        <v>2920</v>
      </c>
    </row>
    <row r="45" s="5" customFormat="1" ht="17.100000000000001" customHeight="1">
      <c r="A45" s="18" t="s">
        <v>1414</v>
      </c>
      <c r="B45" s="12">
        <f>SUM(XFD46:XFD52)</f>
        <v>0</v>
      </c>
    </row>
    <row r="46" s="5" customFormat="1" ht="17.100000000000001" customHeight="1">
      <c r="A46" s="19" t="s">
        <v>1415</v>
      </c>
      <c r="B46" s="12">
        <v>0</v>
      </c>
    </row>
    <row r="47" s="5" customFormat="1" ht="17.100000000000001" customHeight="1">
      <c r="A47" s="19" t="s">
        <v>1416</v>
      </c>
      <c r="B47" s="12">
        <v>0</v>
      </c>
    </row>
    <row r="48" s="5" customFormat="1" ht="17.100000000000001" customHeight="1">
      <c r="A48" s="19" t="s">
        <v>1417</v>
      </c>
      <c r="B48" s="12">
        <v>0</v>
      </c>
    </row>
    <row r="49" s="5" customFormat="1" ht="17.100000000000001" customHeight="1">
      <c r="A49" s="19" t="s">
        <v>1418</v>
      </c>
      <c r="B49" s="12">
        <v>0</v>
      </c>
    </row>
    <row r="50" s="5" customFormat="1" ht="17.100000000000001" customHeight="1">
      <c r="A50" s="19" t="s">
        <v>1419</v>
      </c>
      <c r="B50" s="12">
        <v>0</v>
      </c>
    </row>
    <row r="51" s="5" customFormat="1" ht="17.100000000000001" customHeight="1">
      <c r="A51" s="19" t="s">
        <v>1420</v>
      </c>
      <c r="B51" s="12">
        <v>0</v>
      </c>
    </row>
    <row r="52" s="5" customFormat="1" ht="16.899999999999999" customHeight="1">
      <c r="A52" s="19" t="s">
        <v>1421</v>
      </c>
      <c r="B52" s="15">
        <v>0</v>
      </c>
    </row>
    <row r="53" s="5" customFormat="1" ht="17.100000000000001" customHeight="1">
      <c r="A53" s="77" t="s">
        <v>1422</v>
      </c>
      <c r="B53" s="12">
        <v>0</v>
      </c>
    </row>
    <row r="54" s="5" customFormat="1" ht="17.100000000000001" customHeight="1">
      <c r="A54" s="18" t="s">
        <v>1423</v>
      </c>
      <c r="B54" s="17">
        <v>0</v>
      </c>
    </row>
    <row r="55" s="5" customFormat="1" ht="17.100000000000001" customHeight="1">
      <c r="A55" s="18" t="s">
        <v>1424</v>
      </c>
      <c r="B55" s="12">
        <f>SUM(XFD56:XFD58,XFD62:XFD67,XFD70:XFD71)</f>
        <v>20754</v>
      </c>
    </row>
    <row r="56" s="5" customFormat="1" ht="16.899999999999999" customHeight="1">
      <c r="A56" s="18" t="s">
        <v>1425</v>
      </c>
      <c r="B56" s="12">
        <v>0</v>
      </c>
    </row>
    <row r="57" s="5" customFormat="1" ht="17.100000000000001" customHeight="1">
      <c r="A57" s="18" t="s">
        <v>1426</v>
      </c>
      <c r="B57" s="12">
        <v>0</v>
      </c>
    </row>
    <row r="58" s="5" customFormat="1" ht="15.6" customHeight="1">
      <c r="A58" s="18" t="s">
        <v>1427</v>
      </c>
      <c r="B58" s="12">
        <f>SUM(XFD59:XFD61)</f>
        <v>17735</v>
      </c>
    </row>
    <row r="59" ht="14.25">
      <c r="A59" s="19" t="s">
        <v>1428</v>
      </c>
      <c r="B59" s="12">
        <v>0</v>
      </c>
    </row>
    <row r="60" ht="14.25">
      <c r="A60" s="19" t="s">
        <v>1429</v>
      </c>
      <c r="B60" s="12">
        <v>3146</v>
      </c>
    </row>
    <row r="61" ht="14.25">
      <c r="A61" s="19" t="s">
        <v>1430</v>
      </c>
      <c r="B61" s="12">
        <v>14589</v>
      </c>
    </row>
    <row r="62" ht="14.25">
      <c r="A62" s="18" t="s">
        <v>1431</v>
      </c>
      <c r="B62" s="12">
        <v>0</v>
      </c>
    </row>
    <row r="63" ht="14.25">
      <c r="A63" s="18" t="s">
        <v>1432</v>
      </c>
      <c r="B63" s="12">
        <v>0</v>
      </c>
    </row>
    <row r="64" ht="14.25">
      <c r="A64" s="18" t="s">
        <v>1433</v>
      </c>
      <c r="B64" s="12">
        <v>0</v>
      </c>
    </row>
    <row r="65" ht="14.25">
      <c r="A65" s="18" t="s">
        <v>1434</v>
      </c>
      <c r="B65" s="12">
        <v>0</v>
      </c>
    </row>
    <row r="66" ht="14.25">
      <c r="A66" s="18" t="s">
        <v>1435</v>
      </c>
      <c r="B66" s="12">
        <v>0</v>
      </c>
    </row>
    <row r="67" ht="14.25">
      <c r="A67" s="18" t="s">
        <v>1436</v>
      </c>
      <c r="B67" s="12">
        <f>SUM(XFD68:XFD69)</f>
        <v>0</v>
      </c>
    </row>
    <row r="68" ht="14.25">
      <c r="A68" s="19" t="s">
        <v>1437</v>
      </c>
      <c r="B68" s="12">
        <v>0</v>
      </c>
    </row>
    <row r="69" ht="14.25">
      <c r="A69" s="19" t="s">
        <v>1438</v>
      </c>
      <c r="B69" s="12">
        <v>0</v>
      </c>
    </row>
    <row r="70" ht="14.25">
      <c r="A70" s="18" t="s">
        <v>1439</v>
      </c>
      <c r="B70" s="12">
        <v>0</v>
      </c>
    </row>
    <row r="71" ht="14.25">
      <c r="A71" s="18" t="s">
        <v>1440</v>
      </c>
      <c r="B71" s="12">
        <f>SUM(XFD72:XFD73)</f>
        <v>3019</v>
      </c>
    </row>
    <row r="72" ht="14.25">
      <c r="A72" s="19" t="s">
        <v>1441</v>
      </c>
      <c r="B72" s="12">
        <v>3019</v>
      </c>
    </row>
    <row r="73" ht="14.25">
      <c r="A73" s="19" t="s">
        <v>1442</v>
      </c>
      <c r="B73" s="12">
        <v>0</v>
      </c>
    </row>
  </sheetData>
  <autoFilter ref="$A$3:$B$73"/>
  <mergeCells count="2">
    <mergeCell ref="A1:B1"/>
    <mergeCell ref="A2:B2"/>
  </mergeCells>
  <printOptions headings="0" gridLines="0"/>
  <pageMargins left="0.7083330000000001" right="1.1020829999999999" top="0.59027799999999997" bottom="0.432639" header="0" footer="0"/>
  <pageSetup paperSize="9" scale="99" firstPageNumber="1" fitToWidth="1" fitToHeight="1" pageOrder="downThenOver" orientation="portrait" usePrinterDefaults="1" blackAndWhite="0" draft="0" cellComments="none" useFirstPageNumber="0" errors="displayed" horizontalDpi="600" verticalDpi="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54.75"/>
    <col customWidth="1" min="2" max="2" style="5" width="23.375"/>
    <col customWidth="1" min="3" max="257" style="5" width="9.1640599999999992"/>
  </cols>
  <sheetData>
    <row r="1" s="5" customFormat="1" ht="48.75" customHeight="1">
      <c r="A1" s="20" t="s">
        <v>1674</v>
      </c>
      <c r="B1" s="20"/>
    </row>
    <row r="2" s="5" customFormat="1" ht="15.6" customHeight="1">
      <c r="A2" s="7"/>
      <c r="B2" s="7"/>
    </row>
    <row r="3" s="5" customFormat="1" ht="15.6" customHeight="1">
      <c r="A3" s="7" t="s">
        <v>37</v>
      </c>
      <c r="B3" s="7"/>
    </row>
    <row r="4" s="5" customFormat="1" ht="17.100000000000001" customHeight="1">
      <c r="A4" s="9" t="s">
        <v>38</v>
      </c>
      <c r="B4" s="9" t="s">
        <v>39</v>
      </c>
    </row>
    <row r="5" s="5" customFormat="1" ht="17.100000000000001" customHeight="1">
      <c r="A5" s="22" t="s">
        <v>1444</v>
      </c>
      <c r="B5" s="12">
        <f>SUM(XFD6,XFD14,XFD30,XFD42,XFD53,XFD111,XFD135,XFD178,XFD183,XFD187,XFD214,XFD231,XFD248)</f>
        <v>239689</v>
      </c>
    </row>
    <row r="6" s="5" customFormat="1" ht="17.100000000000001" customHeight="1">
      <c r="A6" s="18" t="s">
        <v>345</v>
      </c>
      <c r="B6" s="12">
        <f>XFD7</f>
        <v>0</v>
      </c>
    </row>
    <row r="7" s="5" customFormat="1" ht="17.100000000000001" customHeight="1">
      <c r="A7" s="18" t="s">
        <v>1445</v>
      </c>
      <c r="B7" s="12">
        <f>SUM(XFD8:XFD13)</f>
        <v>0</v>
      </c>
    </row>
    <row r="8" s="5" customFormat="1" ht="17.100000000000001" customHeight="1">
      <c r="A8" s="19" t="s">
        <v>1446</v>
      </c>
      <c r="B8" s="12">
        <v>0</v>
      </c>
    </row>
    <row r="9" s="5" customFormat="1" ht="17.100000000000001" customHeight="1">
      <c r="A9" s="19" t="s">
        <v>1447</v>
      </c>
      <c r="B9" s="12">
        <v>0</v>
      </c>
    </row>
    <row r="10" s="5" customFormat="1" ht="17.100000000000001" customHeight="1">
      <c r="A10" s="19" t="s">
        <v>1448</v>
      </c>
      <c r="B10" s="12">
        <v>0</v>
      </c>
    </row>
    <row r="11" s="5" customFormat="1" ht="17.100000000000001" customHeight="1">
      <c r="A11" s="19" t="s">
        <v>1449</v>
      </c>
      <c r="B11" s="12">
        <v>0</v>
      </c>
    </row>
    <row r="12" s="5" customFormat="1" ht="17.100000000000001" customHeight="1">
      <c r="A12" s="19" t="s">
        <v>1450</v>
      </c>
      <c r="B12" s="12">
        <v>0</v>
      </c>
    </row>
    <row r="13" s="5" customFormat="1" ht="17.100000000000001" customHeight="1">
      <c r="A13" s="19" t="s">
        <v>1451</v>
      </c>
      <c r="B13" s="12">
        <v>0</v>
      </c>
    </row>
    <row r="14" s="5" customFormat="1" ht="17.100000000000001" customHeight="1">
      <c r="A14" s="18" t="s">
        <v>394</v>
      </c>
      <c r="B14" s="12">
        <f>SUM(XFD15,XFD21,XFD27)</f>
        <v>10</v>
      </c>
    </row>
    <row r="15" s="5" customFormat="1" ht="17.100000000000001" customHeight="1">
      <c r="A15" s="18" t="s">
        <v>1452</v>
      </c>
      <c r="B15" s="12">
        <f>SUM(XFD16:XFD20)</f>
        <v>10</v>
      </c>
    </row>
    <row r="16" s="5" customFormat="1" ht="17.100000000000001" customHeight="1">
      <c r="A16" s="19" t="s">
        <v>1453</v>
      </c>
      <c r="B16" s="12">
        <v>0</v>
      </c>
    </row>
    <row r="17" s="5" customFormat="1" ht="17.100000000000001" customHeight="1">
      <c r="A17" s="19" t="s">
        <v>1454</v>
      </c>
      <c r="B17" s="12">
        <v>0</v>
      </c>
    </row>
    <row r="18" s="5" customFormat="1" ht="17.100000000000001" customHeight="1">
      <c r="A18" s="19" t="s">
        <v>1455</v>
      </c>
      <c r="B18" s="12">
        <v>0</v>
      </c>
    </row>
    <row r="19" s="5" customFormat="1" ht="17.100000000000001" customHeight="1">
      <c r="A19" s="19" t="s">
        <v>1456</v>
      </c>
      <c r="B19" s="12">
        <v>0</v>
      </c>
    </row>
    <row r="20" s="5" customFormat="1" ht="17.100000000000001" customHeight="1">
      <c r="A20" s="19" t="s">
        <v>1457</v>
      </c>
      <c r="B20" s="12">
        <v>10</v>
      </c>
    </row>
    <row r="21" s="5" customFormat="1" ht="17.100000000000001" customHeight="1">
      <c r="A21" s="18" t="s">
        <v>1458</v>
      </c>
      <c r="B21" s="12">
        <f>SUM(XFD22:XFD26)</f>
        <v>0</v>
      </c>
    </row>
    <row r="22" s="5" customFormat="1" ht="17.100000000000001" customHeight="1">
      <c r="A22" s="19" t="s">
        <v>1459</v>
      </c>
      <c r="B22" s="12">
        <v>0</v>
      </c>
    </row>
    <row r="23" s="5" customFormat="1" ht="17.100000000000001" customHeight="1">
      <c r="A23" s="19" t="s">
        <v>1460</v>
      </c>
      <c r="B23" s="12">
        <v>0</v>
      </c>
    </row>
    <row r="24" s="5" customFormat="1" ht="17.100000000000001" customHeight="1">
      <c r="A24" s="19" t="s">
        <v>1461</v>
      </c>
      <c r="B24" s="12">
        <v>0</v>
      </c>
    </row>
    <row r="25" s="5" customFormat="1" ht="17.100000000000001" customHeight="1">
      <c r="A25" s="19" t="s">
        <v>1462</v>
      </c>
      <c r="B25" s="12">
        <v>0</v>
      </c>
    </row>
    <row r="26" s="5" customFormat="1" ht="17.100000000000001" customHeight="1">
      <c r="A26" s="19" t="s">
        <v>1463</v>
      </c>
      <c r="B26" s="12">
        <v>0</v>
      </c>
    </row>
    <row r="27" s="5" customFormat="1" ht="17.100000000000001" customHeight="1">
      <c r="A27" s="18" t="s">
        <v>1464</v>
      </c>
      <c r="B27" s="12">
        <f>SUM(XFD28:XFD29)</f>
        <v>0</v>
      </c>
    </row>
    <row r="28" s="5" customFormat="1" ht="17.100000000000001" customHeight="1">
      <c r="A28" s="19" t="s">
        <v>1465</v>
      </c>
      <c r="B28" s="12">
        <v>0</v>
      </c>
    </row>
    <row r="29" s="5" customFormat="1" ht="17.100000000000001" customHeight="1">
      <c r="A29" s="19" t="s">
        <v>1466</v>
      </c>
      <c r="B29" s="12">
        <v>0</v>
      </c>
    </row>
    <row r="30" s="5" customFormat="1" ht="17.100000000000001" customHeight="1">
      <c r="A30" s="18" t="s">
        <v>436</v>
      </c>
      <c r="B30" s="12">
        <f>SUM(XFD31,XFD35,XFD39)</f>
        <v>0</v>
      </c>
    </row>
    <row r="31" s="5" customFormat="1" ht="17.100000000000001" customHeight="1">
      <c r="A31" s="18" t="s">
        <v>1467</v>
      </c>
      <c r="B31" s="12">
        <f>SUM(XFD32:XFD34)</f>
        <v>0</v>
      </c>
    </row>
    <row r="32" s="5" customFormat="1" ht="17.100000000000001" customHeight="1">
      <c r="A32" s="19" t="s">
        <v>1468</v>
      </c>
      <c r="B32" s="12">
        <v>0</v>
      </c>
    </row>
    <row r="33" s="5" customFormat="1" ht="17.100000000000001" customHeight="1">
      <c r="A33" s="19" t="s">
        <v>1469</v>
      </c>
      <c r="B33" s="12">
        <v>0</v>
      </c>
    </row>
    <row r="34" s="5" customFormat="1" ht="17.100000000000001" customHeight="1">
      <c r="A34" s="19" t="s">
        <v>1470</v>
      </c>
      <c r="B34" s="12">
        <v>0</v>
      </c>
    </row>
    <row r="35" s="5" customFormat="1" ht="17.100000000000001" customHeight="1">
      <c r="A35" s="18" t="s">
        <v>1471</v>
      </c>
      <c r="B35" s="12">
        <f>SUM(XFD36:XFD38)</f>
        <v>0</v>
      </c>
    </row>
    <row r="36" s="5" customFormat="1" ht="17.100000000000001" customHeight="1">
      <c r="A36" s="19" t="s">
        <v>1468</v>
      </c>
      <c r="B36" s="12">
        <v>0</v>
      </c>
    </row>
    <row r="37" s="5" customFormat="1" ht="17.100000000000001" customHeight="1">
      <c r="A37" s="19" t="s">
        <v>1469</v>
      </c>
      <c r="B37" s="12">
        <v>0</v>
      </c>
    </row>
    <row r="38" s="5" customFormat="1" ht="17.100000000000001" customHeight="1">
      <c r="A38" s="19" t="s">
        <v>1472</v>
      </c>
      <c r="B38" s="12">
        <v>0</v>
      </c>
    </row>
    <row r="39" s="5" customFormat="1" ht="17.100000000000001" customHeight="1">
      <c r="A39" s="18" t="s">
        <v>1473</v>
      </c>
      <c r="B39" s="12">
        <f>SUM(XFD40:XFD41)</f>
        <v>0</v>
      </c>
    </row>
    <row r="40" s="5" customFormat="1" ht="17.100000000000001" customHeight="1">
      <c r="A40" s="19" t="s">
        <v>1469</v>
      </c>
      <c r="B40" s="12">
        <v>0</v>
      </c>
    </row>
    <row r="41" s="5" customFormat="1" ht="17.100000000000001" customHeight="1">
      <c r="A41" s="19" t="s">
        <v>1474</v>
      </c>
      <c r="B41" s="12">
        <v>0</v>
      </c>
    </row>
    <row r="42" s="5" customFormat="1" ht="17.100000000000001" customHeight="1">
      <c r="A42" s="18" t="s">
        <v>610</v>
      </c>
      <c r="B42" s="12">
        <f>SUM(XFD43,XFD48)</f>
        <v>0</v>
      </c>
    </row>
    <row r="43" s="5" customFormat="1" ht="17.100000000000001" customHeight="1">
      <c r="A43" s="18" t="s">
        <v>1475</v>
      </c>
      <c r="B43" s="12">
        <f>SUM(XFD44:XFD47)</f>
        <v>0</v>
      </c>
    </row>
    <row r="44" s="5" customFormat="1" ht="17.100000000000001" customHeight="1">
      <c r="A44" s="19" t="s">
        <v>1476</v>
      </c>
      <c r="B44" s="12">
        <v>0</v>
      </c>
    </row>
    <row r="45" s="5" customFormat="1" ht="17.100000000000001" customHeight="1">
      <c r="A45" s="19" t="s">
        <v>1477</v>
      </c>
      <c r="B45" s="12">
        <v>0</v>
      </c>
    </row>
    <row r="46" s="5" customFormat="1" ht="17.100000000000001" customHeight="1">
      <c r="A46" s="19" t="s">
        <v>1478</v>
      </c>
      <c r="B46" s="12">
        <v>0</v>
      </c>
    </row>
    <row r="47" s="5" customFormat="1" ht="17.100000000000001" customHeight="1">
      <c r="A47" s="19" t="s">
        <v>1479</v>
      </c>
      <c r="B47" s="12">
        <v>0</v>
      </c>
    </row>
    <row r="48" s="5" customFormat="1" ht="17.100000000000001" customHeight="1">
      <c r="A48" s="18" t="s">
        <v>1480</v>
      </c>
      <c r="B48" s="12">
        <f>SUM(XFD49:XFD52)</f>
        <v>0</v>
      </c>
    </row>
    <row r="49" s="5" customFormat="1" ht="17.100000000000001" customHeight="1">
      <c r="A49" s="19" t="s">
        <v>1481</v>
      </c>
      <c r="B49" s="12">
        <v>0</v>
      </c>
    </row>
    <row r="50" s="5" customFormat="1" ht="17.100000000000001" customHeight="1">
      <c r="A50" s="19" t="s">
        <v>1482</v>
      </c>
      <c r="B50" s="12">
        <v>0</v>
      </c>
    </row>
    <row r="51" s="5" customFormat="1" ht="17.100000000000001" customHeight="1">
      <c r="A51" s="19" t="s">
        <v>1483</v>
      </c>
      <c r="B51" s="12">
        <v>0</v>
      </c>
    </row>
    <row r="52" s="5" customFormat="1" ht="17.100000000000001" customHeight="1">
      <c r="A52" s="19" t="s">
        <v>1484</v>
      </c>
      <c r="B52" s="12">
        <v>0</v>
      </c>
    </row>
    <row r="53" s="5" customFormat="1" ht="17.100000000000001" customHeight="1">
      <c r="A53" s="18" t="s">
        <v>679</v>
      </c>
      <c r="B53" s="12">
        <f>SUM(XFD54,XFD70,XFD74:XFD75,XFD81,XFD85,XFD89,XFD93,XFD99,XFD102)</f>
        <v>104387</v>
      </c>
    </row>
    <row r="54" s="5" customFormat="1" ht="17.100000000000001" customHeight="1">
      <c r="A54" s="18" t="s">
        <v>1485</v>
      </c>
      <c r="B54" s="12">
        <f>SUM(XFD55:XFD69)</f>
        <v>89152</v>
      </c>
    </row>
    <row r="55" s="5" customFormat="1" ht="17.100000000000001" customHeight="1">
      <c r="A55" s="19" t="s">
        <v>1486</v>
      </c>
      <c r="B55" s="12">
        <v>7202</v>
      </c>
    </row>
    <row r="56" s="5" customFormat="1" ht="17.100000000000001" customHeight="1">
      <c r="A56" s="19" t="s">
        <v>1487</v>
      </c>
      <c r="B56" s="12">
        <v>4762</v>
      </c>
    </row>
    <row r="57" s="5" customFormat="1" ht="17.100000000000001" customHeight="1">
      <c r="A57" s="19" t="s">
        <v>1488</v>
      </c>
      <c r="B57" s="12">
        <v>5143</v>
      </c>
    </row>
    <row r="58" s="5" customFormat="1" ht="17.100000000000001" customHeight="1">
      <c r="A58" s="19" t="s">
        <v>1489</v>
      </c>
      <c r="B58" s="12">
        <v>0</v>
      </c>
    </row>
    <row r="59" s="5" customFormat="1" ht="17.100000000000001" customHeight="1">
      <c r="A59" s="19" t="s">
        <v>1490</v>
      </c>
      <c r="B59" s="12">
        <v>0</v>
      </c>
    </row>
    <row r="60" s="5" customFormat="1" ht="17.100000000000001" customHeight="1">
      <c r="A60" s="19" t="s">
        <v>1491</v>
      </c>
      <c r="B60" s="12">
        <v>1377</v>
      </c>
    </row>
    <row r="61" s="5" customFormat="1" ht="17.100000000000001" customHeight="1">
      <c r="A61" s="19" t="s">
        <v>1492</v>
      </c>
      <c r="B61" s="12">
        <v>0</v>
      </c>
    </row>
    <row r="62" s="5" customFormat="1" ht="17.100000000000001" customHeight="1">
      <c r="A62" s="19" t="s">
        <v>1493</v>
      </c>
      <c r="B62" s="12">
        <v>0</v>
      </c>
    </row>
    <row r="63" s="5" customFormat="1" ht="17.100000000000001" customHeight="1">
      <c r="A63" s="19" t="s">
        <v>1494</v>
      </c>
      <c r="B63" s="12">
        <v>0</v>
      </c>
    </row>
    <row r="64" s="5" customFormat="1" ht="17.100000000000001" customHeight="1">
      <c r="A64" s="19" t="s">
        <v>1495</v>
      </c>
      <c r="B64" s="12">
        <v>0</v>
      </c>
    </row>
    <row r="65" s="5" customFormat="1" ht="17.100000000000001" customHeight="1">
      <c r="A65" s="19" t="s">
        <v>974</v>
      </c>
      <c r="B65" s="12">
        <v>0</v>
      </c>
    </row>
    <row r="66" s="5" customFormat="1" ht="17.100000000000001" customHeight="1">
      <c r="A66" s="19" t="s">
        <v>1496</v>
      </c>
      <c r="B66" s="12">
        <v>0</v>
      </c>
    </row>
    <row r="67" s="5" customFormat="1" ht="17.100000000000001" customHeight="1">
      <c r="A67" s="19" t="s">
        <v>1497</v>
      </c>
      <c r="B67" s="12">
        <v>0</v>
      </c>
    </row>
    <row r="68" s="5" customFormat="1" ht="17.100000000000001" customHeight="1">
      <c r="A68" s="19" t="s">
        <v>1498</v>
      </c>
      <c r="B68" s="12">
        <v>0</v>
      </c>
    </row>
    <row r="69" s="5" customFormat="1" ht="17.100000000000001" customHeight="1">
      <c r="A69" s="19" t="s">
        <v>1499</v>
      </c>
      <c r="B69" s="12">
        <v>70668</v>
      </c>
    </row>
    <row r="70" s="5" customFormat="1" ht="17.100000000000001" customHeight="1">
      <c r="A70" s="18" t="s">
        <v>1500</v>
      </c>
      <c r="B70" s="12">
        <f>SUM(XFD71:XFD73)</f>
        <v>6589</v>
      </c>
    </row>
    <row r="71" s="5" customFormat="1" ht="17.100000000000001" customHeight="1">
      <c r="A71" s="19" t="s">
        <v>1486</v>
      </c>
      <c r="B71" s="12">
        <v>4661</v>
      </c>
    </row>
    <row r="72" s="5" customFormat="1" ht="17.100000000000001" customHeight="1">
      <c r="A72" s="19" t="s">
        <v>1487</v>
      </c>
      <c r="B72" s="12">
        <v>0</v>
      </c>
    </row>
    <row r="73" s="5" customFormat="1" ht="17.100000000000001" customHeight="1">
      <c r="A73" s="19" t="s">
        <v>1501</v>
      </c>
      <c r="B73" s="12">
        <v>1928</v>
      </c>
    </row>
    <row r="74" s="5" customFormat="1" ht="17.100000000000001" customHeight="1">
      <c r="A74" s="18" t="s">
        <v>1502</v>
      </c>
      <c r="B74" s="12">
        <v>0</v>
      </c>
    </row>
    <row r="75" s="5" customFormat="1" ht="17.100000000000001" customHeight="1">
      <c r="A75" s="18" t="s">
        <v>1503</v>
      </c>
      <c r="B75" s="12">
        <f>SUM(XFD76:XFD80)</f>
        <v>4491</v>
      </c>
    </row>
    <row r="76" s="5" customFormat="1" ht="17.100000000000001" customHeight="1">
      <c r="A76" s="19" t="s">
        <v>1504</v>
      </c>
      <c r="B76" s="12">
        <v>2075</v>
      </c>
    </row>
    <row r="77" s="5" customFormat="1" ht="17.100000000000001" customHeight="1">
      <c r="A77" s="19" t="s">
        <v>1505</v>
      </c>
      <c r="B77" s="12">
        <v>864</v>
      </c>
    </row>
    <row r="78" s="5" customFormat="1" ht="17.100000000000001" customHeight="1">
      <c r="A78" s="19" t="s">
        <v>1506</v>
      </c>
      <c r="B78" s="12">
        <v>0</v>
      </c>
    </row>
    <row r="79" s="5" customFormat="1" ht="17.100000000000001" customHeight="1">
      <c r="A79" s="19" t="s">
        <v>1507</v>
      </c>
      <c r="B79" s="12">
        <v>0</v>
      </c>
    </row>
    <row r="80" s="5" customFormat="1" ht="17.100000000000001" customHeight="1">
      <c r="A80" s="19" t="s">
        <v>1508</v>
      </c>
      <c r="B80" s="12">
        <v>1552</v>
      </c>
    </row>
    <row r="81" s="5" customFormat="1" ht="17.100000000000001" customHeight="1">
      <c r="A81" s="18" t="s">
        <v>1509</v>
      </c>
      <c r="B81" s="12">
        <f>SUM(XFD82:XFD84)</f>
        <v>2155</v>
      </c>
    </row>
    <row r="82" s="5" customFormat="1" ht="17.100000000000001" customHeight="1">
      <c r="A82" s="19" t="s">
        <v>1510</v>
      </c>
      <c r="B82" s="12">
        <v>2155</v>
      </c>
    </row>
    <row r="83" s="5" customFormat="1" ht="17.100000000000001" customHeight="1">
      <c r="A83" s="19" t="s">
        <v>1511</v>
      </c>
      <c r="B83" s="12">
        <v>0</v>
      </c>
    </row>
    <row r="84" s="5" customFormat="1" ht="17.100000000000001" customHeight="1">
      <c r="A84" s="19" t="s">
        <v>1512</v>
      </c>
      <c r="B84" s="12">
        <v>0</v>
      </c>
    </row>
    <row r="85" s="5" customFormat="1" ht="17.100000000000001" customHeight="1">
      <c r="A85" s="18" t="s">
        <v>1513</v>
      </c>
      <c r="B85" s="12">
        <f>SUM(XFD86:XFD88)</f>
        <v>0</v>
      </c>
    </row>
    <row r="86" s="5" customFormat="1" ht="17.100000000000001" customHeight="1">
      <c r="A86" s="19" t="s">
        <v>1514</v>
      </c>
      <c r="B86" s="12">
        <v>0</v>
      </c>
    </row>
    <row r="87" s="5" customFormat="1" ht="17.100000000000001" customHeight="1">
      <c r="A87" s="19" t="s">
        <v>1515</v>
      </c>
      <c r="B87" s="12">
        <v>0</v>
      </c>
    </row>
    <row r="88" s="5" customFormat="1" ht="17.100000000000001" customHeight="1">
      <c r="A88" s="19" t="s">
        <v>1516</v>
      </c>
      <c r="B88" s="12">
        <v>0</v>
      </c>
    </row>
    <row r="89" s="5" customFormat="1" ht="17.100000000000001" customHeight="1">
      <c r="A89" s="18" t="s">
        <v>1517</v>
      </c>
      <c r="B89" s="12">
        <f>SUM(XFD90:XFD92)</f>
        <v>2000</v>
      </c>
    </row>
    <row r="90" s="5" customFormat="1" ht="17.100000000000001" customHeight="1">
      <c r="A90" s="19" t="s">
        <v>1514</v>
      </c>
      <c r="B90" s="12">
        <v>0</v>
      </c>
    </row>
    <row r="91" s="5" customFormat="1" ht="17.100000000000001" customHeight="1">
      <c r="A91" s="19" t="s">
        <v>1515</v>
      </c>
      <c r="B91" s="12">
        <v>0</v>
      </c>
    </row>
    <row r="92" s="5" customFormat="1" ht="17.100000000000001" customHeight="1">
      <c r="A92" s="19" t="s">
        <v>1518</v>
      </c>
      <c r="B92" s="12">
        <v>2000</v>
      </c>
    </row>
    <row r="93" s="5" customFormat="1" ht="17.100000000000001" customHeight="1">
      <c r="A93" s="18" t="s">
        <v>1519</v>
      </c>
      <c r="B93" s="12">
        <f>SUM(XFD94:XFD98)</f>
        <v>0</v>
      </c>
    </row>
    <row r="94" s="5" customFormat="1" ht="17.100000000000001" customHeight="1">
      <c r="A94" s="19" t="s">
        <v>1520</v>
      </c>
      <c r="B94" s="12">
        <v>0</v>
      </c>
    </row>
    <row r="95" s="5" customFormat="1" ht="17.100000000000001" customHeight="1">
      <c r="A95" s="19" t="s">
        <v>1521</v>
      </c>
      <c r="B95" s="12">
        <v>0</v>
      </c>
    </row>
    <row r="96" s="5" customFormat="1" ht="17.100000000000001" customHeight="1">
      <c r="A96" s="19" t="s">
        <v>1522</v>
      </c>
      <c r="B96" s="12">
        <v>0</v>
      </c>
    </row>
    <row r="97" s="5" customFormat="1" ht="17.100000000000001" customHeight="1">
      <c r="A97" s="19" t="s">
        <v>1523</v>
      </c>
      <c r="B97" s="12">
        <v>0</v>
      </c>
    </row>
    <row r="98" s="5" customFormat="1" ht="17.100000000000001" customHeight="1">
      <c r="A98" s="19" t="s">
        <v>1524</v>
      </c>
      <c r="B98" s="12">
        <v>0</v>
      </c>
    </row>
    <row r="99" s="5" customFormat="1" ht="17.100000000000001" customHeight="1">
      <c r="A99" s="18" t="s">
        <v>1525</v>
      </c>
      <c r="B99" s="12">
        <f>SUM(XFD100:XFD101)</f>
        <v>0</v>
      </c>
    </row>
    <row r="100" s="5" customFormat="1" ht="17.100000000000001" customHeight="1">
      <c r="A100" s="19" t="s">
        <v>1526</v>
      </c>
      <c r="B100" s="12">
        <v>0</v>
      </c>
    </row>
    <row r="101" s="5" customFormat="1" ht="17.100000000000001" customHeight="1">
      <c r="A101" s="19" t="s">
        <v>1527</v>
      </c>
      <c r="B101" s="12">
        <v>0</v>
      </c>
    </row>
    <row r="102" s="5" customFormat="1" ht="17.100000000000001" customHeight="1">
      <c r="A102" s="18" t="s">
        <v>1528</v>
      </c>
      <c r="B102" s="12">
        <f>SUM(XFD103:XFD110)</f>
        <v>0</v>
      </c>
    </row>
    <row r="103" s="5" customFormat="1" ht="17.100000000000001" customHeight="1">
      <c r="A103" s="19" t="s">
        <v>1514</v>
      </c>
      <c r="B103" s="12">
        <v>0</v>
      </c>
    </row>
    <row r="104" s="5" customFormat="1" ht="17.100000000000001" customHeight="1">
      <c r="A104" s="19" t="s">
        <v>1515</v>
      </c>
      <c r="B104" s="12">
        <v>0</v>
      </c>
    </row>
    <row r="105" s="5" customFormat="1" ht="17.100000000000001" customHeight="1">
      <c r="A105" s="19" t="s">
        <v>1529</v>
      </c>
      <c r="B105" s="12">
        <v>0</v>
      </c>
    </row>
    <row r="106" s="5" customFormat="1" ht="17.100000000000001" customHeight="1">
      <c r="A106" s="19" t="s">
        <v>1530</v>
      </c>
      <c r="B106" s="12">
        <v>0</v>
      </c>
    </row>
    <row r="107" s="5" customFormat="1" ht="17.100000000000001" customHeight="1">
      <c r="A107" s="19" t="s">
        <v>1531</v>
      </c>
      <c r="B107" s="12">
        <v>0</v>
      </c>
    </row>
    <row r="108" s="5" customFormat="1" ht="17.100000000000001" customHeight="1">
      <c r="A108" s="19" t="s">
        <v>1532</v>
      </c>
      <c r="B108" s="12">
        <v>0</v>
      </c>
    </row>
    <row r="109" s="5" customFormat="1" ht="17.100000000000001" customHeight="1">
      <c r="A109" s="19" t="s">
        <v>1533</v>
      </c>
      <c r="B109" s="12">
        <v>0</v>
      </c>
    </row>
    <row r="110" s="5" customFormat="1" ht="17.100000000000001" customHeight="1">
      <c r="A110" s="19" t="s">
        <v>1534</v>
      </c>
      <c r="B110" s="12">
        <v>0</v>
      </c>
    </row>
    <row r="111" s="5" customFormat="1" ht="17.100000000000001" customHeight="1">
      <c r="A111" s="18" t="s">
        <v>699</v>
      </c>
      <c r="B111" s="12">
        <f>SUM(XFD112,XFD117,XFD122,XFD127,XFD130)</f>
        <v>0</v>
      </c>
    </row>
    <row r="112" s="5" customFormat="1" ht="17.100000000000001" customHeight="1">
      <c r="A112" s="18" t="s">
        <v>1535</v>
      </c>
      <c r="B112" s="12">
        <f>SUM(XFD113:XFD116)</f>
        <v>0</v>
      </c>
    </row>
    <row r="113" s="5" customFormat="1" ht="17.100000000000001" customHeight="1">
      <c r="A113" s="19" t="s">
        <v>1469</v>
      </c>
      <c r="B113" s="12">
        <v>0</v>
      </c>
    </row>
    <row r="114" s="5" customFormat="1" ht="17.100000000000001" customHeight="1">
      <c r="A114" s="19" t="s">
        <v>1536</v>
      </c>
      <c r="B114" s="12">
        <v>0</v>
      </c>
    </row>
    <row r="115" s="5" customFormat="1" ht="17.100000000000001" customHeight="1">
      <c r="A115" s="19" t="s">
        <v>1537</v>
      </c>
      <c r="B115" s="12">
        <v>0</v>
      </c>
    </row>
    <row r="116" s="5" customFormat="1" ht="17.100000000000001" customHeight="1">
      <c r="A116" s="19" t="s">
        <v>1538</v>
      </c>
      <c r="B116" s="12">
        <v>0</v>
      </c>
    </row>
    <row r="117" s="5" customFormat="1" ht="17.100000000000001" customHeight="1">
      <c r="A117" s="18" t="s">
        <v>1539</v>
      </c>
      <c r="B117" s="12">
        <f>SUM(XFD118:XFD121)</f>
        <v>0</v>
      </c>
    </row>
    <row r="118" s="5" customFormat="1" ht="17.100000000000001" customHeight="1">
      <c r="A118" s="19" t="s">
        <v>1469</v>
      </c>
      <c r="B118" s="12">
        <v>0</v>
      </c>
    </row>
    <row r="119" s="5" customFormat="1" ht="17.100000000000001" customHeight="1">
      <c r="A119" s="19" t="s">
        <v>1536</v>
      </c>
      <c r="B119" s="12">
        <v>0</v>
      </c>
    </row>
    <row r="120" s="5" customFormat="1" ht="17.100000000000001" customHeight="1">
      <c r="A120" s="19" t="s">
        <v>1540</v>
      </c>
      <c r="B120" s="12">
        <v>0</v>
      </c>
    </row>
    <row r="121" s="5" customFormat="1" ht="17.100000000000001" customHeight="1">
      <c r="A121" s="19" t="s">
        <v>1541</v>
      </c>
      <c r="B121" s="12">
        <v>0</v>
      </c>
    </row>
    <row r="122" s="5" customFormat="1" ht="17.100000000000001" customHeight="1">
      <c r="A122" s="18" t="s">
        <v>1542</v>
      </c>
      <c r="B122" s="12">
        <f>SUM(XFD123:XFD126)</f>
        <v>0</v>
      </c>
    </row>
    <row r="123" s="5" customFormat="1" ht="17.100000000000001" customHeight="1">
      <c r="A123" s="19" t="s">
        <v>761</v>
      </c>
      <c r="B123" s="12">
        <v>0</v>
      </c>
    </row>
    <row r="124" s="5" customFormat="1" ht="17.100000000000001" customHeight="1">
      <c r="A124" s="19" t="s">
        <v>1543</v>
      </c>
      <c r="B124" s="12">
        <v>0</v>
      </c>
    </row>
    <row r="125" s="5" customFormat="1" ht="17.100000000000001" customHeight="1">
      <c r="A125" s="19" t="s">
        <v>1544</v>
      </c>
      <c r="B125" s="12">
        <v>0</v>
      </c>
    </row>
    <row r="126" s="5" customFormat="1" ht="17.100000000000001" customHeight="1">
      <c r="A126" s="19" t="s">
        <v>1545</v>
      </c>
      <c r="B126" s="12">
        <v>0</v>
      </c>
    </row>
    <row r="127" s="5" customFormat="1" ht="17.100000000000001" customHeight="1">
      <c r="A127" s="18" t="s">
        <v>1546</v>
      </c>
      <c r="B127" s="12">
        <f>SUM(XFD128:XFD129)</f>
        <v>0</v>
      </c>
    </row>
    <row r="128" s="5" customFormat="1" ht="17.100000000000001" customHeight="1">
      <c r="A128" s="19" t="s">
        <v>1547</v>
      </c>
      <c r="B128" s="12">
        <v>0</v>
      </c>
    </row>
    <row r="129" s="5" customFormat="1" ht="17.100000000000001" customHeight="1">
      <c r="A129" s="19" t="s">
        <v>1548</v>
      </c>
      <c r="B129" s="12">
        <v>0</v>
      </c>
    </row>
    <row r="130" s="5" customFormat="1" ht="17.100000000000001" customHeight="1">
      <c r="A130" s="18" t="s">
        <v>1549</v>
      </c>
      <c r="B130" s="12">
        <f>SUM(XFD131:XFD134)</f>
        <v>0</v>
      </c>
    </row>
    <row r="131" s="5" customFormat="1" ht="17.100000000000001" customHeight="1">
      <c r="A131" s="19" t="s">
        <v>1550</v>
      </c>
      <c r="B131" s="12">
        <v>0</v>
      </c>
    </row>
    <row r="132" s="5" customFormat="1" ht="17.100000000000001" customHeight="1">
      <c r="A132" s="19" t="s">
        <v>1551</v>
      </c>
      <c r="B132" s="12">
        <v>0</v>
      </c>
    </row>
    <row r="133" s="5" customFormat="1" ht="17.100000000000001" customHeight="1">
      <c r="A133" s="19" t="s">
        <v>1552</v>
      </c>
      <c r="B133" s="12">
        <v>0</v>
      </c>
    </row>
    <row r="134" s="5" customFormat="1" ht="17.100000000000001" customHeight="1">
      <c r="A134" s="19" t="s">
        <v>1553</v>
      </c>
      <c r="B134" s="12">
        <v>0</v>
      </c>
    </row>
    <row r="135" s="5" customFormat="1" ht="17.100000000000001" customHeight="1">
      <c r="A135" s="18" t="s">
        <v>790</v>
      </c>
      <c r="B135" s="12">
        <f>SUM(XFD136,XFD141,XFD146,XFD155,XFD162,XFD171,XFD174,XFD177)</f>
        <v>0</v>
      </c>
    </row>
    <row r="136" s="5" customFormat="1" ht="17.100000000000001" customHeight="1">
      <c r="A136" s="18" t="s">
        <v>1554</v>
      </c>
      <c r="B136" s="12">
        <f>SUM(XFD137:XFD140)</f>
        <v>0</v>
      </c>
    </row>
    <row r="137" s="5" customFormat="1" ht="17.100000000000001" customHeight="1">
      <c r="A137" s="19" t="s">
        <v>792</v>
      </c>
      <c r="B137" s="12">
        <v>0</v>
      </c>
    </row>
    <row r="138" s="5" customFormat="1" ht="17.100000000000001" customHeight="1">
      <c r="A138" s="19" t="s">
        <v>793</v>
      </c>
      <c r="B138" s="12">
        <v>0</v>
      </c>
    </row>
    <row r="139" s="5" customFormat="1" ht="17.100000000000001" customHeight="1">
      <c r="A139" s="19" t="s">
        <v>1555</v>
      </c>
      <c r="B139" s="12">
        <v>0</v>
      </c>
    </row>
    <row r="140" s="5" customFormat="1" ht="17.100000000000001" customHeight="1">
      <c r="A140" s="19" t="s">
        <v>1556</v>
      </c>
      <c r="B140" s="12">
        <v>0</v>
      </c>
    </row>
    <row r="141" s="5" customFormat="1" ht="17.100000000000001" customHeight="1">
      <c r="A141" s="18" t="s">
        <v>1557</v>
      </c>
      <c r="B141" s="12">
        <f>SUM(XFD142:XFD145)</f>
        <v>0</v>
      </c>
    </row>
    <row r="142" s="5" customFormat="1" ht="17.100000000000001" customHeight="1">
      <c r="A142" s="19" t="s">
        <v>1555</v>
      </c>
      <c r="B142" s="12">
        <v>0</v>
      </c>
    </row>
    <row r="143" s="5" customFormat="1" ht="17.100000000000001" customHeight="1">
      <c r="A143" s="19" t="s">
        <v>1558</v>
      </c>
      <c r="B143" s="12">
        <v>0</v>
      </c>
    </row>
    <row r="144" s="5" customFormat="1" ht="17.100000000000001" customHeight="1">
      <c r="A144" s="19" t="s">
        <v>1559</v>
      </c>
      <c r="B144" s="12">
        <v>0</v>
      </c>
    </row>
    <row r="145" s="5" customFormat="1" ht="17.100000000000001" customHeight="1">
      <c r="A145" s="19" t="s">
        <v>1560</v>
      </c>
      <c r="B145" s="12">
        <v>0</v>
      </c>
    </row>
    <row r="146" s="5" customFormat="1" ht="17.100000000000001" customHeight="1">
      <c r="A146" s="18" t="s">
        <v>1561</v>
      </c>
      <c r="B146" s="12">
        <f>SUM(XFD147:XFD154)</f>
        <v>0</v>
      </c>
    </row>
    <row r="147" s="5" customFormat="1" ht="17.100000000000001" customHeight="1">
      <c r="A147" s="19" t="s">
        <v>1562</v>
      </c>
      <c r="B147" s="12">
        <v>0</v>
      </c>
    </row>
    <row r="148" s="5" customFormat="1" ht="17.100000000000001" customHeight="1">
      <c r="A148" s="19" t="s">
        <v>1563</v>
      </c>
      <c r="B148" s="12">
        <v>0</v>
      </c>
    </row>
    <row r="149" s="5" customFormat="1" ht="17.100000000000001" customHeight="1">
      <c r="A149" s="19" t="s">
        <v>1564</v>
      </c>
      <c r="B149" s="12">
        <v>0</v>
      </c>
    </row>
    <row r="150" s="5" customFormat="1" ht="17.100000000000001" customHeight="1">
      <c r="A150" s="19" t="s">
        <v>1565</v>
      </c>
      <c r="B150" s="12">
        <v>0</v>
      </c>
    </row>
    <row r="151" s="5" customFormat="1" ht="17.100000000000001" customHeight="1">
      <c r="A151" s="19" t="s">
        <v>1566</v>
      </c>
      <c r="B151" s="12">
        <v>0</v>
      </c>
    </row>
    <row r="152" s="5" customFormat="1" ht="17.100000000000001" customHeight="1">
      <c r="A152" s="19" t="s">
        <v>1567</v>
      </c>
      <c r="B152" s="12">
        <v>0</v>
      </c>
    </row>
    <row r="153" s="5" customFormat="1" ht="17.100000000000001" customHeight="1">
      <c r="A153" s="19" t="s">
        <v>1568</v>
      </c>
      <c r="B153" s="12">
        <v>0</v>
      </c>
    </row>
    <row r="154" s="5" customFormat="1" ht="17.100000000000001" customHeight="1">
      <c r="A154" s="19" t="s">
        <v>1569</v>
      </c>
      <c r="B154" s="12">
        <v>0</v>
      </c>
    </row>
    <row r="155" s="5" customFormat="1" ht="17.100000000000001" customHeight="1">
      <c r="A155" s="18" t="s">
        <v>1570</v>
      </c>
      <c r="B155" s="12">
        <f>SUM(XFD156:XFD161)</f>
        <v>0</v>
      </c>
    </row>
    <row r="156" s="5" customFormat="1" ht="17.100000000000001" customHeight="1">
      <c r="A156" s="19" t="s">
        <v>1571</v>
      </c>
      <c r="B156" s="12">
        <v>0</v>
      </c>
    </row>
    <row r="157" s="5" customFormat="1" ht="17.100000000000001" customHeight="1">
      <c r="A157" s="19" t="s">
        <v>1572</v>
      </c>
      <c r="B157" s="12">
        <v>0</v>
      </c>
    </row>
    <row r="158" s="5" customFormat="1" ht="17.100000000000001" customHeight="1">
      <c r="A158" s="19" t="s">
        <v>1573</v>
      </c>
      <c r="B158" s="12">
        <v>0</v>
      </c>
    </row>
    <row r="159" s="5" customFormat="1" ht="17.100000000000001" customHeight="1">
      <c r="A159" s="19" t="s">
        <v>1574</v>
      </c>
      <c r="B159" s="12">
        <v>0</v>
      </c>
    </row>
    <row r="160" s="5" customFormat="1" ht="17.100000000000001" customHeight="1">
      <c r="A160" s="19" t="s">
        <v>1575</v>
      </c>
      <c r="B160" s="12">
        <v>0</v>
      </c>
    </row>
    <row r="161" s="5" customFormat="1" ht="17.100000000000001" customHeight="1">
      <c r="A161" s="19" t="s">
        <v>1576</v>
      </c>
      <c r="B161" s="12">
        <v>0</v>
      </c>
    </row>
    <row r="162" s="5" customFormat="1" ht="17.100000000000001" customHeight="1">
      <c r="A162" s="18" t="s">
        <v>1577</v>
      </c>
      <c r="B162" s="12">
        <f>SUM(XFD163:XFD170)</f>
        <v>0</v>
      </c>
    </row>
    <row r="163" s="5" customFormat="1" ht="17.100000000000001" customHeight="1">
      <c r="A163" s="19" t="s">
        <v>1578</v>
      </c>
      <c r="B163" s="12">
        <v>0</v>
      </c>
    </row>
    <row r="164" s="5" customFormat="1" ht="17.100000000000001" customHeight="1">
      <c r="A164" s="19" t="s">
        <v>819</v>
      </c>
      <c r="B164" s="12">
        <v>0</v>
      </c>
    </row>
    <row r="165" s="5" customFormat="1" ht="17.100000000000001" customHeight="1">
      <c r="A165" s="19" t="s">
        <v>1579</v>
      </c>
      <c r="B165" s="12">
        <v>0</v>
      </c>
    </row>
    <row r="166" s="5" customFormat="1" ht="17.100000000000001" customHeight="1">
      <c r="A166" s="19" t="s">
        <v>1580</v>
      </c>
      <c r="B166" s="12">
        <v>0</v>
      </c>
    </row>
    <row r="167" s="5" customFormat="1" ht="17.100000000000001" customHeight="1">
      <c r="A167" s="19" t="s">
        <v>1581</v>
      </c>
      <c r="B167" s="12">
        <v>0</v>
      </c>
    </row>
    <row r="168" s="5" customFormat="1" ht="17.100000000000001" customHeight="1">
      <c r="A168" s="19" t="s">
        <v>1582</v>
      </c>
      <c r="B168" s="12">
        <v>0</v>
      </c>
    </row>
    <row r="169" s="5" customFormat="1" ht="17.100000000000001" customHeight="1">
      <c r="A169" s="19" t="s">
        <v>1583</v>
      </c>
      <c r="B169" s="12">
        <v>0</v>
      </c>
    </row>
    <row r="170" s="5" customFormat="1" ht="17.100000000000001" customHeight="1">
      <c r="A170" s="19" t="s">
        <v>1584</v>
      </c>
      <c r="B170" s="12">
        <v>0</v>
      </c>
    </row>
    <row r="171" s="5" customFormat="1" ht="17.100000000000001" customHeight="1">
      <c r="A171" s="18" t="s">
        <v>1585</v>
      </c>
      <c r="B171" s="12">
        <f>SUM(XFD172:XFD173)</f>
        <v>0</v>
      </c>
    </row>
    <row r="172" s="5" customFormat="1" ht="17.100000000000001" customHeight="1">
      <c r="A172" s="19" t="s">
        <v>1586</v>
      </c>
      <c r="B172" s="12">
        <v>0</v>
      </c>
    </row>
    <row r="173" s="5" customFormat="1" ht="17.100000000000001" customHeight="1">
      <c r="A173" s="19" t="s">
        <v>1587</v>
      </c>
      <c r="B173" s="12">
        <v>0</v>
      </c>
    </row>
    <row r="174" s="5" customFormat="1" ht="17.100000000000001" customHeight="1">
      <c r="A174" s="18" t="s">
        <v>1588</v>
      </c>
      <c r="B174" s="12">
        <f>SUM(XFD175:XFD176)</f>
        <v>0</v>
      </c>
    </row>
    <row r="175" s="5" customFormat="1" ht="17.100000000000001" customHeight="1">
      <c r="A175" s="19" t="s">
        <v>1586</v>
      </c>
      <c r="B175" s="12">
        <v>0</v>
      </c>
    </row>
    <row r="176" s="5" customFormat="1" ht="17.100000000000001" customHeight="1">
      <c r="A176" s="19" t="s">
        <v>1589</v>
      </c>
      <c r="B176" s="12">
        <v>0</v>
      </c>
    </row>
    <row r="177" s="5" customFormat="1" ht="17.100000000000001" customHeight="1">
      <c r="A177" s="18" t="s">
        <v>1590</v>
      </c>
      <c r="B177" s="12">
        <v>0</v>
      </c>
    </row>
    <row r="178" s="5" customFormat="1" ht="17.100000000000001" customHeight="1">
      <c r="A178" s="18" t="s">
        <v>835</v>
      </c>
      <c r="B178" s="12">
        <f>XFD179</f>
        <v>0</v>
      </c>
    </row>
    <row r="179" s="5" customFormat="1" ht="17.100000000000001" customHeight="1">
      <c r="A179" s="18" t="s">
        <v>1591</v>
      </c>
      <c r="B179" s="12">
        <f>SUM(XFD180:XFD182)</f>
        <v>0</v>
      </c>
    </row>
    <row r="180" s="5" customFormat="1" ht="17.100000000000001" customHeight="1">
      <c r="A180" s="19" t="s">
        <v>1592</v>
      </c>
      <c r="B180" s="12">
        <v>0</v>
      </c>
    </row>
    <row r="181" s="5" customFormat="1" ht="17.100000000000001" customHeight="1">
      <c r="A181" s="19" t="s">
        <v>1593</v>
      </c>
      <c r="B181" s="12">
        <v>0</v>
      </c>
    </row>
    <row r="182" s="5" customFormat="1" ht="17.100000000000001" customHeight="1">
      <c r="A182" s="19" t="s">
        <v>1594</v>
      </c>
      <c r="B182" s="12">
        <v>0</v>
      </c>
    </row>
    <row r="183" s="5" customFormat="1" ht="17.100000000000001" customHeight="1">
      <c r="A183" s="18" t="s">
        <v>893</v>
      </c>
      <c r="B183" s="12">
        <f>XFD184</f>
        <v>0</v>
      </c>
    </row>
    <row r="184" s="5" customFormat="1" ht="17.100000000000001" customHeight="1">
      <c r="A184" s="18" t="s">
        <v>913</v>
      </c>
      <c r="B184" s="12">
        <f>SUM(XFD185:XFD186)</f>
        <v>0</v>
      </c>
    </row>
    <row r="185" s="5" customFormat="1" ht="17.100000000000001" customHeight="1">
      <c r="A185" s="19" t="s">
        <v>1595</v>
      </c>
      <c r="B185" s="12">
        <v>0</v>
      </c>
    </row>
    <row r="186" s="5" customFormat="1" ht="17.100000000000001" customHeight="1">
      <c r="A186" s="19" t="s">
        <v>1596</v>
      </c>
      <c r="B186" s="12">
        <v>0</v>
      </c>
    </row>
    <row r="187" s="5" customFormat="1" ht="17.100000000000001" customHeight="1">
      <c r="A187" s="18" t="s">
        <v>1142</v>
      </c>
      <c r="B187" s="12">
        <f>SUM(XFD188,XFD192,XFD201:XFD202)</f>
        <v>117669</v>
      </c>
    </row>
    <row r="188" s="5" customFormat="1" ht="17.100000000000001" customHeight="1">
      <c r="A188" s="18" t="s">
        <v>1597</v>
      </c>
      <c r="B188" s="12">
        <f>SUM(XFD189:XFD191)</f>
        <v>115695</v>
      </c>
    </row>
    <row r="189" s="5" customFormat="1" ht="17.100000000000001" customHeight="1">
      <c r="A189" s="19" t="s">
        <v>1598</v>
      </c>
      <c r="B189" s="12">
        <v>50</v>
      </c>
    </row>
    <row r="190" s="5" customFormat="1" ht="17.100000000000001" customHeight="1">
      <c r="A190" s="19" t="s">
        <v>1599</v>
      </c>
      <c r="B190" s="12">
        <v>115645</v>
      </c>
    </row>
    <row r="191" s="5" customFormat="1" ht="17.100000000000001" customHeight="1">
      <c r="A191" s="19" t="s">
        <v>1600</v>
      </c>
      <c r="B191" s="12">
        <v>0</v>
      </c>
    </row>
    <row r="192" s="5" customFormat="1" ht="17.100000000000001" customHeight="1">
      <c r="A192" s="18" t="s">
        <v>1601</v>
      </c>
      <c r="B192" s="12">
        <f>SUM(XFD193:XFD200)</f>
        <v>0</v>
      </c>
    </row>
    <row r="193" s="5" customFormat="1" ht="17.100000000000001" customHeight="1">
      <c r="A193" s="19" t="s">
        <v>1602</v>
      </c>
      <c r="B193" s="12">
        <v>0</v>
      </c>
    </row>
    <row r="194" s="5" customFormat="1" ht="17.100000000000001" customHeight="1">
      <c r="A194" s="19" t="s">
        <v>1603</v>
      </c>
      <c r="B194" s="12">
        <v>0</v>
      </c>
    </row>
    <row r="195" s="5" customFormat="1" ht="17.100000000000001" customHeight="1">
      <c r="A195" s="19" t="s">
        <v>1604</v>
      </c>
      <c r="B195" s="12">
        <v>0</v>
      </c>
    </row>
    <row r="196" s="5" customFormat="1" ht="17.100000000000001" customHeight="1">
      <c r="A196" s="19" t="s">
        <v>1605</v>
      </c>
      <c r="B196" s="12">
        <v>0</v>
      </c>
    </row>
    <row r="197" s="5" customFormat="1" ht="17.100000000000001" customHeight="1">
      <c r="A197" s="19" t="s">
        <v>1606</v>
      </c>
      <c r="B197" s="12">
        <v>0</v>
      </c>
    </row>
    <row r="198" s="5" customFormat="1" ht="17.100000000000001" customHeight="1">
      <c r="A198" s="19" t="s">
        <v>1607</v>
      </c>
      <c r="B198" s="12">
        <v>0</v>
      </c>
    </row>
    <row r="199" s="5" customFormat="1" ht="17.100000000000001" customHeight="1">
      <c r="A199" s="19" t="s">
        <v>1608</v>
      </c>
      <c r="B199" s="12">
        <v>0</v>
      </c>
    </row>
    <row r="200" s="5" customFormat="1" ht="17.100000000000001" customHeight="1">
      <c r="A200" s="19" t="s">
        <v>1609</v>
      </c>
      <c r="B200" s="12">
        <v>0</v>
      </c>
    </row>
    <row r="201" s="5" customFormat="1" ht="17.100000000000001" customHeight="1">
      <c r="A201" s="18" t="s">
        <v>1610</v>
      </c>
      <c r="B201" s="12">
        <v>0</v>
      </c>
    </row>
    <row r="202" s="5" customFormat="1" ht="17.100000000000001" customHeight="1">
      <c r="A202" s="18" t="s">
        <v>1611</v>
      </c>
      <c r="B202" s="12">
        <f>SUM(XFD203:XFD213)</f>
        <v>1974</v>
      </c>
    </row>
    <row r="203" s="5" customFormat="1" ht="17.100000000000001" customHeight="1">
      <c r="A203" s="19" t="s">
        <v>1612</v>
      </c>
      <c r="B203" s="12">
        <v>0</v>
      </c>
    </row>
    <row r="204" s="5" customFormat="1" ht="17.100000000000001" customHeight="1">
      <c r="A204" s="19" t="s">
        <v>1613</v>
      </c>
      <c r="B204" s="12">
        <v>719</v>
      </c>
    </row>
    <row r="205" s="5" customFormat="1" ht="17.100000000000001" customHeight="1">
      <c r="A205" s="19" t="s">
        <v>1614</v>
      </c>
      <c r="B205" s="12">
        <v>1240</v>
      </c>
    </row>
    <row r="206" s="5" customFormat="1" ht="17.100000000000001" customHeight="1">
      <c r="A206" s="19" t="s">
        <v>1615</v>
      </c>
      <c r="B206" s="12">
        <v>0</v>
      </c>
    </row>
    <row r="207" s="5" customFormat="1" ht="17.100000000000001" customHeight="1">
      <c r="A207" s="19" t="s">
        <v>1616</v>
      </c>
      <c r="B207" s="12">
        <v>15</v>
      </c>
    </row>
    <row r="208" s="5" customFormat="1" ht="17.100000000000001" customHeight="1">
      <c r="A208" s="19" t="s">
        <v>1617</v>
      </c>
      <c r="B208" s="12">
        <v>0</v>
      </c>
    </row>
    <row r="209" s="5" customFormat="1" ht="17.100000000000001" customHeight="1">
      <c r="A209" s="19" t="s">
        <v>1618</v>
      </c>
      <c r="B209" s="12">
        <v>0</v>
      </c>
    </row>
    <row r="210" s="5" customFormat="1" ht="17.100000000000001" customHeight="1">
      <c r="A210" s="19" t="s">
        <v>1619</v>
      </c>
      <c r="B210" s="12">
        <v>0</v>
      </c>
    </row>
    <row r="211" s="5" customFormat="1" ht="17.100000000000001" customHeight="1">
      <c r="A211" s="19" t="s">
        <v>1620</v>
      </c>
      <c r="B211" s="12">
        <v>0</v>
      </c>
    </row>
    <row r="212" s="5" customFormat="1" ht="17.100000000000001" customHeight="1">
      <c r="A212" s="19" t="s">
        <v>1621</v>
      </c>
      <c r="B212" s="12">
        <v>0</v>
      </c>
    </row>
    <row r="213" s="5" customFormat="1" ht="17.100000000000001" customHeight="1">
      <c r="A213" s="19" t="s">
        <v>1622</v>
      </c>
      <c r="B213" s="12">
        <v>0</v>
      </c>
    </row>
    <row r="214" s="5" customFormat="1" ht="17.100000000000001" customHeight="1">
      <c r="A214" s="18" t="s">
        <v>1064</v>
      </c>
      <c r="B214" s="12">
        <f>XFD215</f>
        <v>17531</v>
      </c>
    </row>
    <row r="215" s="5" customFormat="1" ht="17.100000000000001" customHeight="1">
      <c r="A215" s="18" t="s">
        <v>1623</v>
      </c>
      <c r="B215" s="12">
        <f>SUM(XFD216:XFD230)</f>
        <v>17531</v>
      </c>
    </row>
    <row r="216" s="5" customFormat="1" ht="17.100000000000001" customHeight="1">
      <c r="A216" s="19" t="s">
        <v>1624</v>
      </c>
      <c r="B216" s="12">
        <v>0</v>
      </c>
    </row>
    <row r="217" s="5" customFormat="1" ht="17.100000000000001" customHeight="1">
      <c r="A217" s="19" t="s">
        <v>1625</v>
      </c>
      <c r="B217" s="12">
        <v>0</v>
      </c>
    </row>
    <row r="218" s="5" customFormat="1" ht="17.100000000000001" customHeight="1">
      <c r="A218" s="19" t="s">
        <v>1626</v>
      </c>
      <c r="B218" s="12">
        <v>3905</v>
      </c>
    </row>
    <row r="219" s="5" customFormat="1" ht="17.100000000000001" customHeight="1">
      <c r="A219" s="19" t="s">
        <v>1627</v>
      </c>
      <c r="B219" s="12">
        <v>0</v>
      </c>
    </row>
    <row r="220" s="5" customFormat="1" ht="17.100000000000001" customHeight="1">
      <c r="A220" s="19" t="s">
        <v>1628</v>
      </c>
      <c r="B220" s="12">
        <v>0</v>
      </c>
    </row>
    <row r="221" s="5" customFormat="1" ht="17.100000000000001" customHeight="1">
      <c r="A221" s="19" t="s">
        <v>1629</v>
      </c>
      <c r="B221" s="12">
        <v>0</v>
      </c>
    </row>
    <row r="222" s="5" customFormat="1" ht="17.100000000000001" customHeight="1">
      <c r="A222" s="19" t="s">
        <v>1630</v>
      </c>
      <c r="B222" s="12">
        <v>0</v>
      </c>
    </row>
    <row r="223" s="5" customFormat="1" ht="17.100000000000001" customHeight="1">
      <c r="A223" s="19" t="s">
        <v>1631</v>
      </c>
      <c r="B223" s="12">
        <v>0</v>
      </c>
    </row>
    <row r="224" s="5" customFormat="1" ht="17.100000000000001" customHeight="1">
      <c r="A224" s="19" t="s">
        <v>1632</v>
      </c>
      <c r="B224" s="12">
        <v>0</v>
      </c>
    </row>
    <row r="225" s="5" customFormat="1" ht="17.100000000000001" customHeight="1">
      <c r="A225" s="19" t="s">
        <v>1633</v>
      </c>
      <c r="B225" s="12">
        <v>0</v>
      </c>
    </row>
    <row r="226" s="5" customFormat="1" ht="17.100000000000001" customHeight="1">
      <c r="A226" s="19" t="s">
        <v>1634</v>
      </c>
      <c r="B226" s="12">
        <v>1339</v>
      </c>
    </row>
    <row r="227" s="5" customFormat="1" ht="17.100000000000001" customHeight="1">
      <c r="A227" s="19" t="s">
        <v>1635</v>
      </c>
      <c r="B227" s="12">
        <v>0</v>
      </c>
    </row>
    <row r="228" s="5" customFormat="1" ht="17.100000000000001" customHeight="1">
      <c r="A228" s="19" t="s">
        <v>1636</v>
      </c>
      <c r="B228" s="12">
        <v>4233</v>
      </c>
    </row>
    <row r="229" s="5" customFormat="1" ht="17.100000000000001" customHeight="1">
      <c r="A229" s="19" t="s">
        <v>1637</v>
      </c>
      <c r="B229" s="12">
        <v>8054</v>
      </c>
    </row>
    <row r="230" s="5" customFormat="1" ht="17.100000000000001" customHeight="1">
      <c r="A230" s="19" t="s">
        <v>1638</v>
      </c>
      <c r="B230" s="12">
        <v>0</v>
      </c>
    </row>
    <row r="231" s="5" customFormat="1" ht="17.100000000000001" customHeight="1">
      <c r="A231" s="18" t="s">
        <v>1076</v>
      </c>
      <c r="B231" s="12">
        <f>XFD232</f>
        <v>92</v>
      </c>
    </row>
    <row r="232" s="5" customFormat="1" ht="17.100000000000001" customHeight="1">
      <c r="A232" s="18" t="s">
        <v>1639</v>
      </c>
      <c r="B232" s="12">
        <f>SUM(XFD233:XFD247)</f>
        <v>92</v>
      </c>
    </row>
    <row r="233" s="5" customFormat="1" ht="17.100000000000001" customHeight="1">
      <c r="A233" s="19" t="s">
        <v>1640</v>
      </c>
      <c r="B233" s="12">
        <v>0</v>
      </c>
    </row>
    <row r="234" s="5" customFormat="1" ht="17.100000000000001" customHeight="1">
      <c r="A234" s="19" t="s">
        <v>1641</v>
      </c>
      <c r="B234" s="12">
        <v>0</v>
      </c>
    </row>
    <row r="235" s="5" customFormat="1" ht="17.100000000000001" customHeight="1">
      <c r="A235" s="19" t="s">
        <v>1642</v>
      </c>
      <c r="B235" s="12">
        <v>18</v>
      </c>
    </row>
    <row r="236" s="5" customFormat="1" ht="17.100000000000001" customHeight="1">
      <c r="A236" s="19" t="s">
        <v>1643</v>
      </c>
      <c r="B236" s="12">
        <v>0</v>
      </c>
    </row>
    <row r="237" s="5" customFormat="1" ht="17.100000000000001" customHeight="1">
      <c r="A237" s="19" t="s">
        <v>1644</v>
      </c>
      <c r="B237" s="12">
        <v>0</v>
      </c>
    </row>
    <row r="238" s="5" customFormat="1" ht="17.100000000000001" customHeight="1">
      <c r="A238" s="19" t="s">
        <v>1645</v>
      </c>
      <c r="B238" s="12">
        <v>0</v>
      </c>
    </row>
    <row r="239" s="5" customFormat="1" ht="17.100000000000001" customHeight="1">
      <c r="A239" s="19" t="s">
        <v>1646</v>
      </c>
      <c r="B239" s="12">
        <v>0</v>
      </c>
    </row>
    <row r="240" s="5" customFormat="1" ht="17.100000000000001" customHeight="1">
      <c r="A240" s="19" t="s">
        <v>1647</v>
      </c>
      <c r="B240" s="12">
        <v>0</v>
      </c>
    </row>
    <row r="241" s="5" customFormat="1" ht="17.100000000000001" customHeight="1">
      <c r="A241" s="19" t="s">
        <v>1648</v>
      </c>
      <c r="B241" s="12">
        <v>0</v>
      </c>
    </row>
    <row r="242" s="5" customFormat="1" ht="17.100000000000001" customHeight="1">
      <c r="A242" s="19" t="s">
        <v>1649</v>
      </c>
      <c r="B242" s="12">
        <v>0</v>
      </c>
    </row>
    <row r="243" s="5" customFormat="1" ht="17.100000000000001" customHeight="1">
      <c r="A243" s="19" t="s">
        <v>1650</v>
      </c>
      <c r="B243" s="12">
        <v>0</v>
      </c>
    </row>
    <row r="244" s="5" customFormat="1" ht="17.100000000000001" customHeight="1">
      <c r="A244" s="19" t="s">
        <v>1651</v>
      </c>
      <c r="B244" s="12">
        <v>0</v>
      </c>
    </row>
    <row r="245" s="5" customFormat="1" ht="17.100000000000001" customHeight="1">
      <c r="A245" s="19" t="s">
        <v>1652</v>
      </c>
      <c r="B245" s="12">
        <v>2</v>
      </c>
    </row>
    <row r="246" s="5" customFormat="1" ht="17.100000000000001" customHeight="1">
      <c r="A246" s="19" t="s">
        <v>1653</v>
      </c>
      <c r="B246" s="12">
        <v>72</v>
      </c>
    </row>
    <row r="247" s="5" customFormat="1" ht="17.100000000000001" customHeight="1">
      <c r="A247" s="19" t="s">
        <v>1654</v>
      </c>
      <c r="B247" s="12">
        <v>0</v>
      </c>
    </row>
    <row r="248" s="5" customFormat="1" ht="17.100000000000001" customHeight="1">
      <c r="A248" s="14" t="s">
        <v>1655</v>
      </c>
      <c r="B248" s="12">
        <f>SUM(XFD249,XFD262)</f>
        <v>0</v>
      </c>
    </row>
    <row r="249" s="5" customFormat="1" ht="17.100000000000001" customHeight="1">
      <c r="A249" s="14" t="s">
        <v>1105</v>
      </c>
      <c r="B249" s="12">
        <f>SUM(XFD250:XFD261)</f>
        <v>0</v>
      </c>
    </row>
    <row r="250" s="5" customFormat="1" ht="18.75" customHeight="1">
      <c r="A250" s="13" t="s">
        <v>1656</v>
      </c>
      <c r="B250" s="12">
        <v>0</v>
      </c>
    </row>
    <row r="251" ht="14.25">
      <c r="A251" s="13" t="s">
        <v>1657</v>
      </c>
      <c r="B251" s="12">
        <v>0</v>
      </c>
    </row>
    <row r="252" ht="14.25">
      <c r="A252" s="13" t="s">
        <v>1658</v>
      </c>
      <c r="B252" s="12">
        <v>0</v>
      </c>
    </row>
    <row r="253" ht="14.25">
      <c r="A253" s="13" t="s">
        <v>1659</v>
      </c>
      <c r="B253" s="12">
        <v>0</v>
      </c>
    </row>
    <row r="254" ht="14.25">
      <c r="A254" s="13" t="s">
        <v>1660</v>
      </c>
      <c r="B254" s="12">
        <v>0</v>
      </c>
    </row>
    <row r="255" ht="14.25">
      <c r="A255" s="13" t="s">
        <v>1661</v>
      </c>
      <c r="B255" s="12">
        <v>0</v>
      </c>
    </row>
    <row r="256" ht="14.25">
      <c r="A256" s="13" t="s">
        <v>1662</v>
      </c>
      <c r="B256" s="12">
        <v>0</v>
      </c>
    </row>
    <row r="257" ht="14.25">
      <c r="A257" s="13" t="s">
        <v>1663</v>
      </c>
      <c r="B257" s="12">
        <v>0</v>
      </c>
    </row>
    <row r="258" ht="14.25">
      <c r="A258" s="13" t="s">
        <v>1664</v>
      </c>
      <c r="B258" s="12">
        <v>0</v>
      </c>
    </row>
    <row r="259" ht="14.25">
      <c r="A259" s="13" t="s">
        <v>1665</v>
      </c>
      <c r="B259" s="12">
        <v>0</v>
      </c>
    </row>
    <row r="260" ht="14.25">
      <c r="A260" s="13" t="s">
        <v>1666</v>
      </c>
      <c r="B260" s="12">
        <v>0</v>
      </c>
    </row>
    <row r="261" ht="14.25">
      <c r="A261" s="13" t="s">
        <v>1667</v>
      </c>
      <c r="B261" s="12">
        <v>0</v>
      </c>
    </row>
    <row r="262" ht="14.25">
      <c r="A262" s="14" t="s">
        <v>1668</v>
      </c>
      <c r="B262" s="12">
        <f>SUM(XFD263:XFD268)</f>
        <v>0</v>
      </c>
    </row>
    <row r="263" ht="14.25">
      <c r="A263" s="13" t="s">
        <v>872</v>
      </c>
      <c r="B263" s="12">
        <v>0</v>
      </c>
    </row>
    <row r="264" ht="14.25">
      <c r="A264" s="13" t="s">
        <v>917</v>
      </c>
      <c r="B264" s="12">
        <v>0</v>
      </c>
    </row>
    <row r="265" ht="14.25">
      <c r="A265" s="13" t="s">
        <v>1669</v>
      </c>
      <c r="B265" s="12">
        <v>0</v>
      </c>
    </row>
    <row r="266" ht="14.25">
      <c r="A266" s="13" t="s">
        <v>1670</v>
      </c>
      <c r="B266" s="12">
        <v>0</v>
      </c>
    </row>
    <row r="267" ht="14.25">
      <c r="A267" s="13" t="s">
        <v>1671</v>
      </c>
      <c r="B267" s="12">
        <v>0</v>
      </c>
    </row>
    <row r="268" ht="14.25">
      <c r="A268" s="13" t="s">
        <v>1672</v>
      </c>
      <c r="B268" s="12">
        <v>0</v>
      </c>
    </row>
  </sheetData>
  <autoFilter ref="$A$3:$B$268"/>
  <mergeCells count="3">
    <mergeCell ref="A1:B1"/>
    <mergeCell ref="A2:B2"/>
    <mergeCell ref="A3:B3"/>
  </mergeCells>
  <printOptions headings="0" gridLines="0"/>
  <pageMargins left="0.7083330000000001" right="0.55069399999999991" top="0.66874999999999984" bottom="0.39305599999999996" header="0"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44" activeCellId="0" sqref="D44"/>
    </sheetView>
  </sheetViews>
  <sheetFormatPr baseColWidth="8" defaultColWidth="9" defaultRowHeight="14.25" customHeight="1"/>
  <cols>
    <col customWidth="1" min="1" max="1" style="1" width="36.875"/>
    <col customWidth="1" min="2" max="2" style="1" width="15.0898"/>
    <col customWidth="1" min="3" max="3" style="1" width="9.25"/>
    <col customWidth="1" min="4" max="4" style="1" width="9.5"/>
    <col customWidth="1" min="5" max="6" style="1" width="9.25"/>
    <col customWidth="1" min="7" max="143" style="1" width="6.8554700000000004"/>
    <col bestFit="1" customWidth="1" min="144" max="255" style="1" width="6.8554700000000004"/>
    <col customWidth="1" min="256" max="256" style="1" width="9"/>
  </cols>
  <sheetData>
    <row r="1" s="78" customFormat="1" ht="38" customHeight="1">
      <c r="A1" s="79" t="s">
        <v>1204</v>
      </c>
      <c r="B1" s="79"/>
      <c r="C1" s="79"/>
      <c r="D1" s="79"/>
      <c r="E1" s="79"/>
      <c r="F1" s="79"/>
    </row>
    <row r="2" s="78" customFormat="1" ht="19" customHeight="1">
      <c r="A2" s="80"/>
      <c r="F2" s="78" t="s">
        <v>1148</v>
      </c>
    </row>
    <row r="3" s="81" customFormat="1" ht="21.75" customHeight="1">
      <c r="A3" s="82" t="s">
        <v>1205</v>
      </c>
      <c r="B3" s="83" t="s">
        <v>1675</v>
      </c>
      <c r="C3" s="83"/>
      <c r="D3" s="83"/>
      <c r="E3" s="83"/>
      <c r="F3" s="83"/>
    </row>
    <row r="4" s="78" customFormat="1" ht="21.75" customHeight="1">
      <c r="A4" s="84"/>
      <c r="B4" s="85" t="s">
        <v>1151</v>
      </c>
      <c r="C4" s="86" t="s">
        <v>1206</v>
      </c>
      <c r="D4" s="86" t="s">
        <v>1164</v>
      </c>
      <c r="E4" s="86" t="s">
        <v>1153</v>
      </c>
      <c r="F4" s="87" t="s">
        <v>1154</v>
      </c>
    </row>
    <row r="5" s="78" customFormat="1" ht="27" customHeight="1">
      <c r="A5" s="88" t="s">
        <v>1676</v>
      </c>
      <c r="B5" s="89">
        <f>XFD6+XFD11+XFD14+XFD18+XFD21</f>
        <v>6671</v>
      </c>
      <c r="C5" s="89">
        <f>XFD6+XFD11+XFD14+XFD18+XFD21</f>
        <v>2479</v>
      </c>
      <c r="D5" s="89">
        <f>XFD6+XFD11+XFD14+XFD18+XFD21+XFD46</f>
        <v>5984</v>
      </c>
      <c r="E5" s="89">
        <v>-1719</v>
      </c>
      <c r="F5" s="89">
        <v>-73</v>
      </c>
    </row>
    <row r="6" s="78" customFormat="1" ht="18.75" customHeight="1">
      <c r="A6" s="90" t="s">
        <v>1243</v>
      </c>
      <c r="B6" s="89">
        <f t="shared" ref="B6:B48" si="7">XFD6+XFD6+XFD6+XFD6</f>
        <v>67</v>
      </c>
      <c r="C6" s="89">
        <v>10</v>
      </c>
      <c r="D6" s="89">
        <v>57</v>
      </c>
      <c r="E6" s="89"/>
      <c r="F6" s="89"/>
    </row>
    <row r="7" s="78" customFormat="1" ht="18.75" customHeight="1">
      <c r="A7" s="90" t="s">
        <v>1677</v>
      </c>
      <c r="B7" s="89">
        <f t="shared" si="7"/>
        <v>67</v>
      </c>
      <c r="C7" s="89">
        <v>10</v>
      </c>
      <c r="D7" s="89">
        <v>57</v>
      </c>
      <c r="E7" s="89"/>
      <c r="F7" s="89"/>
    </row>
    <row r="8" s="78" customFormat="1" ht="18.75" customHeight="1">
      <c r="A8" s="90" t="s">
        <v>1678</v>
      </c>
      <c r="B8" s="89">
        <f t="shared" si="7"/>
        <v>0</v>
      </c>
      <c r="C8" s="91"/>
      <c r="D8" s="89"/>
      <c r="E8" s="89"/>
      <c r="F8" s="89"/>
    </row>
    <row r="9" s="78" customFormat="1" ht="18.75" customHeight="1">
      <c r="A9" s="90" t="s">
        <v>1679</v>
      </c>
      <c r="B9" s="89">
        <f t="shared" si="7"/>
        <v>0</v>
      </c>
      <c r="C9" s="91"/>
      <c r="D9" s="89"/>
      <c r="E9" s="89"/>
      <c r="F9" s="89"/>
    </row>
    <row r="10" s="78" customFormat="1" ht="18.75" customHeight="1">
      <c r="A10" s="90" t="s">
        <v>1680</v>
      </c>
      <c r="B10" s="89">
        <f t="shared" si="7"/>
        <v>0</v>
      </c>
      <c r="C10" s="92"/>
      <c r="D10" s="89"/>
      <c r="E10" s="93"/>
      <c r="F10" s="93"/>
    </row>
    <row r="11" s="78" customFormat="1" ht="18.75" customHeight="1">
      <c r="A11" s="90" t="s">
        <v>1253</v>
      </c>
      <c r="B11" s="89">
        <f t="shared" si="7"/>
        <v>2446</v>
      </c>
      <c r="C11" s="89"/>
      <c r="D11" s="89">
        <v>2140</v>
      </c>
      <c r="E11" s="89">
        <v>306</v>
      </c>
      <c r="F11" s="89"/>
    </row>
    <row r="12" s="78" customFormat="1" ht="18.75" customHeight="1">
      <c r="A12" s="90" t="s">
        <v>1681</v>
      </c>
      <c r="B12" s="89">
        <f t="shared" si="7"/>
        <v>2446</v>
      </c>
      <c r="C12" s="89"/>
      <c r="D12" s="89">
        <v>2140</v>
      </c>
      <c r="E12" s="89">
        <v>306</v>
      </c>
      <c r="F12" s="89"/>
    </row>
    <row r="13" s="78" customFormat="1" ht="18.75" customHeight="1">
      <c r="A13" s="90" t="s">
        <v>1682</v>
      </c>
      <c r="B13" s="89">
        <f t="shared" si="7"/>
        <v>0</v>
      </c>
      <c r="C13" s="92"/>
      <c r="D13" s="93"/>
      <c r="E13" s="93"/>
      <c r="F13" s="93"/>
    </row>
    <row r="14" s="78" customFormat="1" ht="18.75" customHeight="1">
      <c r="A14" s="90" t="s">
        <v>1288</v>
      </c>
      <c r="B14" s="89">
        <f t="shared" si="7"/>
        <v>600</v>
      </c>
      <c r="C14" s="89"/>
      <c r="D14" s="89">
        <v>600</v>
      </c>
      <c r="E14" s="89"/>
      <c r="F14" s="89"/>
    </row>
    <row r="15" s="78" customFormat="1" ht="18.75" customHeight="1">
      <c r="A15" s="90" t="s">
        <v>1681</v>
      </c>
      <c r="B15" s="89">
        <f t="shared" si="7"/>
        <v>0</v>
      </c>
      <c r="C15" s="89"/>
      <c r="D15" s="89"/>
      <c r="E15" s="89"/>
      <c r="F15" s="89"/>
    </row>
    <row r="16" s="78" customFormat="1" ht="18.75" customHeight="1">
      <c r="A16" s="90" t="s">
        <v>1683</v>
      </c>
      <c r="B16" s="89">
        <f t="shared" si="7"/>
        <v>600</v>
      </c>
      <c r="C16" s="92"/>
      <c r="D16" s="93">
        <v>600</v>
      </c>
      <c r="E16" s="93"/>
      <c r="F16" s="93"/>
    </row>
    <row r="17" s="78" customFormat="1" ht="18.75" customHeight="1">
      <c r="A17" s="90" t="s">
        <v>1684</v>
      </c>
      <c r="B17" s="89">
        <f t="shared" si="7"/>
        <v>0</v>
      </c>
      <c r="C17" s="93"/>
      <c r="D17" s="89"/>
      <c r="E17" s="93"/>
      <c r="F17" s="93"/>
    </row>
    <row r="18" s="78" customFormat="1" ht="18.75" customHeight="1">
      <c r="A18" s="90" t="s">
        <v>1310</v>
      </c>
      <c r="B18" s="89">
        <f t="shared" si="7"/>
        <v>0</v>
      </c>
      <c r="C18" s="89"/>
      <c r="D18" s="89"/>
      <c r="E18" s="89"/>
      <c r="F18" s="89"/>
    </row>
    <row r="19" s="78" customFormat="1" ht="18.75" customHeight="1">
      <c r="A19" s="90" t="s">
        <v>1685</v>
      </c>
      <c r="B19" s="89">
        <f t="shared" si="7"/>
        <v>0</v>
      </c>
      <c r="C19" s="92"/>
      <c r="D19" s="89"/>
      <c r="E19" s="93"/>
      <c r="F19" s="93"/>
    </row>
    <row r="20" s="78" customFormat="1" ht="18.75" customHeight="1">
      <c r="A20" s="90" t="s">
        <v>1686</v>
      </c>
      <c r="B20" s="89">
        <f t="shared" si="7"/>
        <v>0</v>
      </c>
      <c r="C20" s="89"/>
      <c r="D20" s="89"/>
      <c r="E20" s="89"/>
      <c r="F20" s="89"/>
    </row>
    <row r="21" s="78" customFormat="1" ht="18.75" customHeight="1">
      <c r="A21" s="90" t="s">
        <v>1354</v>
      </c>
      <c r="B21" s="89">
        <f t="shared" si="7"/>
        <v>3558</v>
      </c>
      <c r="C21" s="89">
        <v>2469</v>
      </c>
      <c r="D21" s="89">
        <v>843</v>
      </c>
      <c r="E21" s="89">
        <v>230</v>
      </c>
      <c r="F21" s="89">
        <v>16</v>
      </c>
    </row>
    <row r="22" s="78" customFormat="1" ht="18.75" customHeight="1">
      <c r="A22" s="90" t="s">
        <v>1687</v>
      </c>
      <c r="B22" s="89">
        <f t="shared" si="7"/>
        <v>0</v>
      </c>
      <c r="C22" s="89"/>
      <c r="D22" s="89"/>
      <c r="E22" s="89"/>
      <c r="F22" s="89"/>
    </row>
    <row r="23" s="78" customFormat="1" ht="18.75" customHeight="1">
      <c r="A23" s="90" t="s">
        <v>1688</v>
      </c>
      <c r="B23" s="89">
        <f t="shared" si="7"/>
        <v>1032</v>
      </c>
      <c r="C23" s="89">
        <v>998</v>
      </c>
      <c r="D23" s="89">
        <v>34</v>
      </c>
      <c r="E23" s="89"/>
      <c r="F23" s="89"/>
    </row>
    <row r="24" s="78" customFormat="1" ht="18.75" customHeight="1">
      <c r="A24" s="90" t="s">
        <v>1689</v>
      </c>
      <c r="B24" s="89">
        <f t="shared" si="7"/>
        <v>1087</v>
      </c>
      <c r="C24" s="89">
        <v>919</v>
      </c>
      <c r="D24" s="89">
        <v>168</v>
      </c>
      <c r="E24" s="89"/>
      <c r="F24" s="89"/>
    </row>
    <row r="25" s="78" customFormat="1" ht="18.75" customHeight="1">
      <c r="A25" s="90" t="s">
        <v>1690</v>
      </c>
      <c r="B25" s="89">
        <f t="shared" si="7"/>
        <v>17</v>
      </c>
      <c r="C25" s="89">
        <v>17</v>
      </c>
      <c r="D25" s="89"/>
      <c r="E25" s="89"/>
      <c r="F25" s="89"/>
    </row>
    <row r="26" s="78" customFormat="1" ht="18.75" customHeight="1">
      <c r="A26" s="90" t="s">
        <v>1691</v>
      </c>
      <c r="B26" s="89">
        <f t="shared" si="7"/>
        <v>151</v>
      </c>
      <c r="C26" s="89">
        <v>45</v>
      </c>
      <c r="D26" s="89">
        <v>4</v>
      </c>
      <c r="E26" s="89">
        <v>102</v>
      </c>
      <c r="F26" s="89"/>
    </row>
    <row r="27" s="78" customFormat="1" ht="18.75" customHeight="1">
      <c r="A27" s="90" t="s">
        <v>1692</v>
      </c>
      <c r="B27" s="89">
        <f t="shared" si="7"/>
        <v>6</v>
      </c>
      <c r="C27" s="89"/>
      <c r="D27" s="89">
        <v>5</v>
      </c>
      <c r="E27" s="89">
        <v>1</v>
      </c>
      <c r="F27" s="89"/>
    </row>
    <row r="28" s="78" customFormat="1" ht="18.75" customHeight="1">
      <c r="A28" s="90" t="s">
        <v>1693</v>
      </c>
      <c r="B28" s="89">
        <f t="shared" si="7"/>
        <v>0</v>
      </c>
      <c r="C28" s="89"/>
      <c r="D28" s="89"/>
      <c r="E28" s="89"/>
      <c r="F28" s="89"/>
    </row>
    <row r="29" s="78" customFormat="1" ht="18.75" customHeight="1">
      <c r="A29" s="90" t="s">
        <v>1694</v>
      </c>
      <c r="B29" s="89">
        <f t="shared" si="7"/>
        <v>-59</v>
      </c>
      <c r="C29" s="89"/>
      <c r="D29" s="89">
        <v>-16</v>
      </c>
      <c r="E29" s="89">
        <v>-35</v>
      </c>
      <c r="F29" s="89">
        <v>-8</v>
      </c>
    </row>
    <row r="30" s="78" customFormat="1" ht="18.75" customHeight="1">
      <c r="A30" s="90" t="s">
        <v>1695</v>
      </c>
      <c r="B30" s="89">
        <f t="shared" si="7"/>
        <v>0</v>
      </c>
      <c r="C30" s="92"/>
      <c r="D30" s="89"/>
      <c r="E30" s="93"/>
      <c r="F30" s="93"/>
    </row>
    <row r="31" s="78" customFormat="1" ht="18.75" customHeight="1">
      <c r="A31" s="90" t="s">
        <v>1696</v>
      </c>
      <c r="B31" s="89">
        <f t="shared" si="7"/>
        <v>263</v>
      </c>
      <c r="C31" s="92">
        <v>1</v>
      </c>
      <c r="D31" s="93">
        <v>193</v>
      </c>
      <c r="E31" s="93">
        <v>68</v>
      </c>
      <c r="F31" s="93">
        <v>1</v>
      </c>
    </row>
    <row r="32" s="78" customFormat="1" ht="18.75" customHeight="1">
      <c r="A32" s="90" t="s">
        <v>1697</v>
      </c>
      <c r="B32" s="89">
        <f t="shared" si="7"/>
        <v>0</v>
      </c>
      <c r="C32" s="92"/>
      <c r="D32" s="89"/>
      <c r="E32" s="93"/>
      <c r="F32" s="93"/>
    </row>
    <row r="33" s="78" customFormat="1" ht="18.75" customHeight="1">
      <c r="A33" s="90" t="s">
        <v>1698</v>
      </c>
      <c r="B33" s="89">
        <f t="shared" si="7"/>
        <v>0</v>
      </c>
      <c r="C33" s="92"/>
      <c r="D33" s="89"/>
      <c r="E33" s="93"/>
      <c r="F33" s="93"/>
    </row>
    <row r="34" s="78" customFormat="1" ht="18.75" customHeight="1">
      <c r="A34" s="90" t="s">
        <v>1699</v>
      </c>
      <c r="B34" s="89">
        <f t="shared" si="7"/>
        <v>72</v>
      </c>
      <c r="C34" s="92"/>
      <c r="D34" s="93">
        <v>57</v>
      </c>
      <c r="E34" s="93">
        <v>15</v>
      </c>
      <c r="F34" s="93"/>
    </row>
    <row r="35" s="78" customFormat="1" ht="18.75" customHeight="1">
      <c r="A35" s="90" t="s">
        <v>1700</v>
      </c>
      <c r="B35" s="89">
        <f t="shared" si="7"/>
        <v>125</v>
      </c>
      <c r="C35" s="92">
        <v>6</v>
      </c>
      <c r="D35" s="93">
        <v>68</v>
      </c>
      <c r="E35" s="93">
        <v>42</v>
      </c>
      <c r="F35" s="93">
        <v>9</v>
      </c>
    </row>
    <row r="36" s="78" customFormat="1" ht="18.75" customHeight="1">
      <c r="A36" s="90" t="s">
        <v>1701</v>
      </c>
      <c r="B36" s="89">
        <f t="shared" si="7"/>
        <v>0</v>
      </c>
      <c r="C36" s="89"/>
      <c r="D36" s="89"/>
      <c r="E36" s="89"/>
      <c r="F36" s="89"/>
    </row>
    <row r="37" s="78" customFormat="1" ht="18.75" customHeight="1">
      <c r="A37" s="90" t="s">
        <v>1702</v>
      </c>
      <c r="B37" s="89">
        <f t="shared" si="7"/>
        <v>30</v>
      </c>
      <c r="C37" s="92">
        <v>15</v>
      </c>
      <c r="D37" s="89">
        <v>15</v>
      </c>
      <c r="E37" s="93"/>
      <c r="F37" s="93"/>
    </row>
    <row r="38" s="78" customFormat="1" ht="18.75" customHeight="1">
      <c r="A38" s="90" t="s">
        <v>1703</v>
      </c>
      <c r="B38" s="89">
        <f t="shared" si="7"/>
        <v>0</v>
      </c>
      <c r="C38" s="92"/>
      <c r="D38" s="89"/>
      <c r="E38" s="93"/>
      <c r="F38" s="93"/>
    </row>
    <row r="39" s="78" customFormat="1" ht="18.75" customHeight="1">
      <c r="A39" s="90" t="s">
        <v>1704</v>
      </c>
      <c r="B39" s="89">
        <f t="shared" si="7"/>
        <v>0</v>
      </c>
      <c r="C39" s="92"/>
      <c r="D39" s="89"/>
      <c r="E39" s="93"/>
      <c r="F39" s="93"/>
    </row>
    <row r="40" s="78" customFormat="1" ht="18.75" customHeight="1">
      <c r="A40" s="90" t="s">
        <v>1705</v>
      </c>
      <c r="B40" s="89">
        <f t="shared" si="7"/>
        <v>43</v>
      </c>
      <c r="C40" s="92">
        <v>43</v>
      </c>
      <c r="D40" s="89"/>
      <c r="E40" s="93"/>
      <c r="F40" s="93"/>
    </row>
    <row r="41" s="78" customFormat="1" ht="18.75" customHeight="1">
      <c r="A41" s="90" t="s">
        <v>1706</v>
      </c>
      <c r="B41" s="89">
        <f t="shared" si="7"/>
        <v>213</v>
      </c>
      <c r="C41" s="92">
        <v>213</v>
      </c>
      <c r="D41" s="93"/>
      <c r="E41" s="93"/>
      <c r="F41" s="93"/>
    </row>
    <row r="42" s="78" customFormat="1" ht="18.75" customHeight="1">
      <c r="A42" s="90" t="s">
        <v>1707</v>
      </c>
      <c r="B42" s="89">
        <f t="shared" si="7"/>
        <v>0</v>
      </c>
      <c r="C42" s="92"/>
      <c r="D42" s="89"/>
      <c r="E42" s="93"/>
      <c r="F42" s="93"/>
    </row>
    <row r="43" s="78" customFormat="1" ht="18.75" customHeight="1">
      <c r="A43" s="90" t="s">
        <v>1708</v>
      </c>
      <c r="B43" s="89">
        <f t="shared" si="7"/>
        <v>0</v>
      </c>
      <c r="C43" s="92"/>
      <c r="D43" s="89"/>
      <c r="E43" s="93"/>
      <c r="F43" s="93"/>
    </row>
    <row r="44" s="78" customFormat="1" ht="18.75" customHeight="1">
      <c r="A44" s="90" t="s">
        <v>1678</v>
      </c>
      <c r="B44" s="89">
        <f t="shared" si="7"/>
        <v>0</v>
      </c>
      <c r="C44" s="92"/>
      <c r="D44" s="93"/>
      <c r="E44" s="93"/>
      <c r="F44" s="93"/>
    </row>
    <row r="45" s="94" customFormat="1" ht="18.75" customHeight="1">
      <c r="A45" s="59" t="s">
        <v>1709</v>
      </c>
      <c r="B45" s="60">
        <f t="shared" si="7"/>
        <v>578</v>
      </c>
      <c r="C45" s="92">
        <v>212</v>
      </c>
      <c r="D45" s="93">
        <v>315</v>
      </c>
      <c r="E45" s="93">
        <v>37</v>
      </c>
      <c r="F45" s="93">
        <v>14</v>
      </c>
    </row>
    <row r="46" s="94" customFormat="1" ht="21" customHeight="1">
      <c r="A46" s="95" t="s">
        <v>1710</v>
      </c>
      <c r="B46" s="60">
        <f t="shared" si="7"/>
        <v>0</v>
      </c>
      <c r="C46" s="92"/>
      <c r="D46" s="93">
        <v>2344</v>
      </c>
      <c r="E46" s="93">
        <v>-2255</v>
      </c>
      <c r="F46" s="93">
        <v>-89</v>
      </c>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c r="EO46" s="78"/>
      <c r="EP46" s="78"/>
      <c r="EQ46" s="78"/>
      <c r="ER46" s="78"/>
      <c r="ES46" s="78"/>
      <c r="ET46" s="78"/>
      <c r="EU46" s="78"/>
      <c r="EV46" s="78"/>
      <c r="EW46" s="78"/>
      <c r="EX46" s="78"/>
      <c r="EY46" s="78"/>
      <c r="EZ46" s="78"/>
      <c r="FA46" s="78"/>
      <c r="FB46" s="78"/>
    </row>
    <row r="47" s="94" customFormat="1" ht="21" customHeight="1">
      <c r="A47" s="96" t="s">
        <v>1711</v>
      </c>
      <c r="B47" s="60">
        <f t="shared" si="7"/>
        <v>0</v>
      </c>
      <c r="C47" s="89"/>
      <c r="D47" s="89">
        <v>2255</v>
      </c>
      <c r="E47" s="89">
        <v>-2255</v>
      </c>
      <c r="F47" s="89"/>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row>
    <row r="48" s="94" customFormat="1" ht="21" customHeight="1">
      <c r="A48" s="95" t="s">
        <v>1712</v>
      </c>
      <c r="B48" s="60">
        <f t="shared" si="7"/>
        <v>0</v>
      </c>
      <c r="C48" s="92"/>
      <c r="D48" s="89">
        <v>89</v>
      </c>
      <c r="E48" s="93"/>
      <c r="F48" s="93">
        <v>-89</v>
      </c>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row>
    <row r="49" s="94" customFormat="1" ht="38" customHeight="1">
      <c r="A49" s="97" t="s">
        <v>1713</v>
      </c>
      <c r="B49" s="97"/>
      <c r="C49" s="97"/>
      <c r="D49" s="97"/>
      <c r="E49" s="97"/>
      <c r="F49" s="97"/>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row>
    <row r="50" s="94" customFormat="1" ht="18.75" customHeight="1">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row>
    <row r="51" s="94" customFormat="1" ht="18.75" customHeight="1">
      <c r="A51" s="78"/>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c r="EO51" s="78"/>
      <c r="EP51" s="78"/>
      <c r="EQ51" s="78"/>
      <c r="ER51" s="78"/>
      <c r="ES51" s="78"/>
      <c r="ET51" s="78"/>
      <c r="EU51" s="78"/>
      <c r="EV51" s="78"/>
      <c r="EW51" s="78"/>
      <c r="EX51" s="78"/>
      <c r="EY51" s="78"/>
      <c r="EZ51" s="78"/>
      <c r="FA51" s="78"/>
      <c r="FB51" s="78"/>
    </row>
    <row r="52" s="94" customFormat="1" ht="18.75" customHeight="1">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c r="EO52" s="78"/>
      <c r="EP52" s="78"/>
      <c r="EQ52" s="78"/>
      <c r="ER52" s="78"/>
      <c r="ES52" s="78"/>
      <c r="ET52" s="78"/>
      <c r="EU52" s="78"/>
      <c r="EV52" s="78"/>
      <c r="EW52" s="78"/>
      <c r="EX52" s="78"/>
      <c r="EY52" s="78"/>
      <c r="EZ52" s="78"/>
      <c r="FA52" s="78"/>
      <c r="FB52" s="78"/>
    </row>
    <row r="53" s="94" customFormat="1" ht="18.75" customHeight="1">
      <c r="A53" s="78"/>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row>
    <row r="54" s="94" customFormat="1" ht="18.75" customHeight="1">
      <c r="A54" s="78"/>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c r="EO54" s="78"/>
      <c r="EP54" s="78"/>
      <c r="EQ54" s="78"/>
      <c r="ER54" s="78"/>
      <c r="ES54" s="78"/>
      <c r="ET54" s="78"/>
      <c r="EU54" s="78"/>
      <c r="EV54" s="78"/>
      <c r="EW54" s="78"/>
      <c r="EX54" s="78"/>
      <c r="EY54" s="78"/>
      <c r="EZ54" s="78"/>
      <c r="FA54" s="78"/>
      <c r="FB54" s="78"/>
    </row>
    <row r="55" s="94" customFormat="1" ht="18.75" customHeight="1">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row>
    <row r="56" s="94" customFormat="1" ht="18.75" customHeight="1">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row>
    <row r="57" s="94" customFormat="1" ht="18.75" customHeight="1">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c r="EO57" s="78"/>
      <c r="EP57" s="78"/>
      <c r="EQ57" s="78"/>
      <c r="ER57" s="78"/>
      <c r="ES57" s="78"/>
      <c r="ET57" s="78"/>
      <c r="EU57" s="78"/>
      <c r="EV57" s="78"/>
      <c r="EW57" s="78"/>
      <c r="EX57" s="78"/>
      <c r="EY57" s="78"/>
      <c r="EZ57" s="78"/>
      <c r="FA57" s="78"/>
      <c r="FB57" s="78"/>
    </row>
    <row r="58" s="94" customFormat="1" ht="18.75" customHeight="1">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row>
    <row r="59" s="94" customFormat="1" ht="18.75" customHeight="1">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row>
    <row r="60" s="94" customFormat="1" ht="18.75" customHeight="1">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row>
    <row r="61" s="94" customFormat="1" ht="18.75" customHeight="1">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row>
    <row r="62" s="94" customFormat="1" ht="18.75" customHeight="1">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row>
    <row r="63" s="94" customFormat="1" ht="18.75" customHeight="1">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row>
    <row r="64" s="94" customFormat="1" ht="18.75" customHeight="1">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row>
    <row r="65" s="94" customFormat="1" ht="18.75" customHeight="1">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row>
    <row r="66" s="94" customFormat="1" ht="18.75" customHeight="1">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row>
    <row r="67" s="94" customFormat="1" ht="18.75" customHeight="1">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row>
    <row r="68" s="94" customFormat="1" ht="18.75" customHeight="1">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row>
    <row r="69" s="94" customFormat="1" ht="18.75" customHeight="1">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row>
    <row r="70" s="94" customFormat="1" ht="18.75"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row>
    <row r="71" s="94" customFormat="1" ht="18.75" customHeight="1">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row>
    <row r="72" s="94" customFormat="1" ht="18.75" customHeight="1">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row>
    <row r="73" s="94" customFormat="1" ht="18.75" customHeight="1">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row>
    <row r="74" s="94" customFormat="1" ht="18.75" customHeight="1">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row>
    <row r="75" s="94" customFormat="1" ht="18.75" customHeight="1">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row>
    <row r="76" s="94" customFormat="1" ht="18.75" customHeight="1">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row>
    <row r="77" s="94" customFormat="1" ht="18.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row>
    <row r="78" s="94" customFormat="1" ht="18.75"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row>
    <row r="79" s="94" customFormat="1" ht="18.75" customHeight="1">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row>
    <row r="80" s="94" customFormat="1" ht="18.7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row>
    <row r="81" s="94" customFormat="1" ht="18.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c r="EO81" s="78"/>
      <c r="EP81" s="78"/>
      <c r="EQ81" s="78"/>
      <c r="ER81" s="78"/>
      <c r="ES81" s="78"/>
      <c r="ET81" s="78"/>
      <c r="EU81" s="78"/>
      <c r="EV81" s="78"/>
      <c r="EW81" s="78"/>
      <c r="EX81" s="78"/>
      <c r="EY81" s="78"/>
      <c r="EZ81" s="78"/>
      <c r="FA81" s="78"/>
      <c r="FB81" s="78"/>
    </row>
    <row r="82" s="94" customFormat="1" ht="18.75" customHeight="1">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c r="EO82" s="78"/>
      <c r="EP82" s="78"/>
      <c r="EQ82" s="78"/>
      <c r="ER82" s="78"/>
      <c r="ES82" s="78"/>
      <c r="ET82" s="78"/>
      <c r="EU82" s="78"/>
      <c r="EV82" s="78"/>
      <c r="EW82" s="78"/>
      <c r="EX82" s="78"/>
      <c r="EY82" s="78"/>
      <c r="EZ82" s="78"/>
      <c r="FA82" s="78"/>
      <c r="FB82" s="78"/>
    </row>
    <row r="83" s="94" customFormat="1" ht="18.75" customHeight="1">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row>
    <row r="84" s="94" customFormat="1" ht="18.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c r="EO84" s="78"/>
      <c r="EP84" s="78"/>
      <c r="EQ84" s="78"/>
      <c r="ER84" s="78"/>
      <c r="ES84" s="78"/>
      <c r="ET84" s="78"/>
      <c r="EU84" s="78"/>
      <c r="EV84" s="78"/>
      <c r="EW84" s="78"/>
      <c r="EX84" s="78"/>
      <c r="EY84" s="78"/>
      <c r="EZ84" s="78"/>
      <c r="FA84" s="78"/>
      <c r="FB84" s="78"/>
    </row>
    <row r="85" s="94" customFormat="1" ht="18.75" customHeight="1">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c r="EO85" s="78"/>
      <c r="EP85" s="78"/>
      <c r="EQ85" s="78"/>
      <c r="ER85" s="78"/>
      <c r="ES85" s="78"/>
      <c r="ET85" s="78"/>
      <c r="EU85" s="78"/>
      <c r="EV85" s="78"/>
      <c r="EW85" s="78"/>
      <c r="EX85" s="78"/>
      <c r="EY85" s="78"/>
      <c r="EZ85" s="78"/>
      <c r="FA85" s="78"/>
      <c r="FB85" s="78"/>
    </row>
    <row r="86" s="94" customFormat="1" ht="18.75" customHeight="1">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row>
    <row r="87" s="94" customFormat="1" ht="18.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row>
    <row r="88" s="94" customFormat="1" ht="18.7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row>
    <row r="89" s="94" customFormat="1" ht="18.7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c r="EO89" s="78"/>
      <c r="EP89" s="78"/>
      <c r="EQ89" s="78"/>
      <c r="ER89" s="78"/>
      <c r="ES89" s="78"/>
      <c r="ET89" s="78"/>
      <c r="EU89" s="78"/>
      <c r="EV89" s="78"/>
      <c r="EW89" s="78"/>
      <c r="EX89" s="78"/>
      <c r="EY89" s="78"/>
      <c r="EZ89" s="78"/>
      <c r="FA89" s="78"/>
      <c r="FB89" s="78"/>
    </row>
    <row r="90" s="94" customFormat="1" ht="18.7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row>
    <row r="91" s="94" customFormat="1" ht="18.75"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row>
    <row r="92" s="94" customFormat="1" ht="18.7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c r="ER92" s="78"/>
      <c r="ES92" s="78"/>
      <c r="ET92" s="78"/>
      <c r="EU92" s="78"/>
      <c r="EV92" s="78"/>
      <c r="EW92" s="78"/>
      <c r="EX92" s="78"/>
      <c r="EY92" s="78"/>
      <c r="EZ92" s="78"/>
      <c r="FA92" s="78"/>
      <c r="FB92" s="78"/>
    </row>
    <row r="93" s="94" customFormat="1" ht="18.7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c r="EO93" s="78"/>
      <c r="EP93" s="78"/>
      <c r="EQ93" s="78"/>
      <c r="ER93" s="78"/>
      <c r="ES93" s="78"/>
      <c r="ET93" s="78"/>
      <c r="EU93" s="78"/>
      <c r="EV93" s="78"/>
      <c r="EW93" s="78"/>
      <c r="EX93" s="78"/>
      <c r="EY93" s="78"/>
      <c r="EZ93" s="78"/>
      <c r="FA93" s="78"/>
      <c r="FB93" s="78"/>
    </row>
    <row r="94" s="94" customFormat="1" ht="18.7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c r="EO94" s="78"/>
      <c r="EP94" s="78"/>
      <c r="EQ94" s="78"/>
      <c r="ER94" s="78"/>
      <c r="ES94" s="78"/>
      <c r="ET94" s="78"/>
      <c r="EU94" s="78"/>
      <c r="EV94" s="78"/>
      <c r="EW94" s="78"/>
      <c r="EX94" s="78"/>
      <c r="EY94" s="78"/>
      <c r="EZ94" s="78"/>
      <c r="FA94" s="78"/>
      <c r="FB94" s="78"/>
    </row>
    <row r="95" s="94" customFormat="1" ht="18.75" customHeight="1">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c r="EO95" s="78"/>
      <c r="EP95" s="78"/>
      <c r="EQ95" s="78"/>
      <c r="ER95" s="78"/>
      <c r="ES95" s="78"/>
      <c r="ET95" s="78"/>
      <c r="EU95" s="78"/>
      <c r="EV95" s="78"/>
      <c r="EW95" s="78"/>
      <c r="EX95" s="78"/>
      <c r="EY95" s="78"/>
      <c r="EZ95" s="78"/>
      <c r="FA95" s="78"/>
      <c r="FB95" s="78"/>
    </row>
    <row r="96" s="94" customFormat="1" ht="18.7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c r="EO96" s="78"/>
      <c r="EP96" s="78"/>
      <c r="EQ96" s="78"/>
      <c r="ER96" s="78"/>
      <c r="ES96" s="78"/>
      <c r="ET96" s="78"/>
      <c r="EU96" s="78"/>
      <c r="EV96" s="78"/>
      <c r="EW96" s="78"/>
      <c r="EX96" s="78"/>
      <c r="EY96" s="78"/>
      <c r="EZ96" s="78"/>
      <c r="FA96" s="78"/>
      <c r="FB96" s="78"/>
    </row>
    <row r="97" s="94" customFormat="1" ht="18.7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row>
    <row r="98" s="94" customFormat="1" ht="18.7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row>
    <row r="99" s="94" customFormat="1" ht="18.7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c r="ER99" s="78"/>
      <c r="ES99" s="78"/>
      <c r="ET99" s="78"/>
      <c r="EU99" s="78"/>
      <c r="EV99" s="78"/>
      <c r="EW99" s="78"/>
      <c r="EX99" s="78"/>
      <c r="EY99" s="78"/>
      <c r="EZ99" s="78"/>
      <c r="FA99" s="78"/>
      <c r="FB99" s="78"/>
    </row>
    <row r="100" s="94" customFormat="1" ht="18.7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c r="EO100" s="78"/>
      <c r="EP100" s="78"/>
      <c r="EQ100" s="78"/>
      <c r="ER100" s="78"/>
      <c r="ES100" s="78"/>
      <c r="ET100" s="78"/>
      <c r="EU100" s="78"/>
      <c r="EV100" s="78"/>
      <c r="EW100" s="78"/>
      <c r="EX100" s="78"/>
      <c r="EY100" s="78"/>
      <c r="EZ100" s="78"/>
      <c r="FA100" s="78"/>
      <c r="FB100" s="78"/>
    </row>
    <row r="101" s="94" customFormat="1" ht="18.7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c r="EO101" s="78"/>
      <c r="EP101" s="78"/>
      <c r="EQ101" s="78"/>
      <c r="ER101" s="78"/>
      <c r="ES101" s="78"/>
      <c r="ET101" s="78"/>
      <c r="EU101" s="78"/>
      <c r="EV101" s="78"/>
      <c r="EW101" s="78"/>
      <c r="EX101" s="78"/>
      <c r="EY101" s="78"/>
      <c r="EZ101" s="78"/>
      <c r="FA101" s="78"/>
      <c r="FB101" s="78"/>
    </row>
    <row r="102" s="94" customFormat="1" ht="18.7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c r="EO102" s="78"/>
      <c r="EP102" s="78"/>
      <c r="EQ102" s="78"/>
      <c r="ER102" s="78"/>
      <c r="ES102" s="78"/>
      <c r="ET102" s="78"/>
      <c r="EU102" s="78"/>
      <c r="EV102" s="78"/>
      <c r="EW102" s="78"/>
      <c r="EX102" s="78"/>
      <c r="EY102" s="78"/>
      <c r="EZ102" s="78"/>
      <c r="FA102" s="78"/>
      <c r="FB102" s="78"/>
    </row>
    <row r="103" s="94" customFormat="1" ht="18.7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c r="EO103" s="78"/>
      <c r="EP103" s="78"/>
      <c r="EQ103" s="78"/>
      <c r="ER103" s="78"/>
      <c r="ES103" s="78"/>
      <c r="ET103" s="78"/>
      <c r="EU103" s="78"/>
      <c r="EV103" s="78"/>
      <c r="EW103" s="78"/>
      <c r="EX103" s="78"/>
      <c r="EY103" s="78"/>
      <c r="EZ103" s="78"/>
      <c r="FA103" s="78"/>
      <c r="FB103" s="78"/>
    </row>
    <row r="104" s="94" customFormat="1" ht="18.7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c r="EO104" s="78"/>
      <c r="EP104" s="78"/>
      <c r="EQ104" s="78"/>
      <c r="ER104" s="78"/>
      <c r="ES104" s="78"/>
      <c r="ET104" s="78"/>
      <c r="EU104" s="78"/>
      <c r="EV104" s="78"/>
      <c r="EW104" s="78"/>
      <c r="EX104" s="78"/>
      <c r="EY104" s="78"/>
      <c r="EZ104" s="78"/>
      <c r="FA104" s="78"/>
      <c r="FB104" s="78"/>
    </row>
    <row r="105" s="94" customFormat="1" ht="18.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c r="EO105" s="78"/>
      <c r="EP105" s="78"/>
      <c r="EQ105" s="78"/>
      <c r="ER105" s="78"/>
      <c r="ES105" s="78"/>
      <c r="ET105" s="78"/>
      <c r="EU105" s="78"/>
      <c r="EV105" s="78"/>
      <c r="EW105" s="78"/>
      <c r="EX105" s="78"/>
      <c r="EY105" s="78"/>
      <c r="EZ105" s="78"/>
      <c r="FA105" s="78"/>
      <c r="FB105" s="78"/>
    </row>
    <row r="106" s="94" customFormat="1" ht="18.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c r="EO106" s="78"/>
      <c r="EP106" s="78"/>
      <c r="EQ106" s="78"/>
      <c r="ER106" s="78"/>
      <c r="ES106" s="78"/>
      <c r="ET106" s="78"/>
      <c r="EU106" s="78"/>
      <c r="EV106" s="78"/>
      <c r="EW106" s="78"/>
      <c r="EX106" s="78"/>
      <c r="EY106" s="78"/>
      <c r="EZ106" s="78"/>
      <c r="FA106" s="78"/>
      <c r="FB106" s="78"/>
    </row>
    <row r="107" s="94" customFormat="1" ht="18.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c r="EO107" s="78"/>
      <c r="EP107" s="78"/>
      <c r="EQ107" s="78"/>
      <c r="ER107" s="78"/>
      <c r="ES107" s="78"/>
      <c r="ET107" s="78"/>
      <c r="EU107" s="78"/>
      <c r="EV107" s="78"/>
      <c r="EW107" s="78"/>
      <c r="EX107" s="78"/>
      <c r="EY107" s="78"/>
      <c r="EZ107" s="78"/>
      <c r="FA107" s="78"/>
      <c r="FB107" s="78"/>
    </row>
    <row r="108" s="94" customFormat="1" ht="18.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c r="EO108" s="78"/>
      <c r="EP108" s="78"/>
      <c r="EQ108" s="78"/>
      <c r="ER108" s="78"/>
      <c r="ES108" s="78"/>
      <c r="ET108" s="78"/>
      <c r="EU108" s="78"/>
      <c r="EV108" s="78"/>
      <c r="EW108" s="78"/>
      <c r="EX108" s="78"/>
      <c r="EY108" s="78"/>
      <c r="EZ108" s="78"/>
      <c r="FA108" s="78"/>
      <c r="FB108" s="78"/>
    </row>
    <row r="109" s="94" customFormat="1" ht="18.7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c r="EO109" s="78"/>
      <c r="EP109" s="78"/>
      <c r="EQ109" s="78"/>
      <c r="ER109" s="78"/>
      <c r="ES109" s="78"/>
      <c r="ET109" s="78"/>
      <c r="EU109" s="78"/>
      <c r="EV109" s="78"/>
      <c r="EW109" s="78"/>
      <c r="EX109" s="78"/>
      <c r="EY109" s="78"/>
      <c r="EZ109" s="78"/>
      <c r="FA109" s="78"/>
      <c r="FB109" s="78"/>
    </row>
    <row r="110" s="94" customFormat="1" ht="18.7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c r="EO110" s="78"/>
      <c r="EP110" s="78"/>
      <c r="EQ110" s="78"/>
      <c r="ER110" s="78"/>
      <c r="ES110" s="78"/>
      <c r="ET110" s="78"/>
      <c r="EU110" s="78"/>
      <c r="EV110" s="78"/>
      <c r="EW110" s="78"/>
      <c r="EX110" s="78"/>
      <c r="EY110" s="78"/>
      <c r="EZ110" s="78"/>
      <c r="FA110" s="78"/>
      <c r="FB110" s="78"/>
    </row>
    <row r="111" s="94" customFormat="1" ht="18.75" customHeight="1">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c r="EO111" s="78"/>
      <c r="EP111" s="78"/>
      <c r="EQ111" s="78"/>
      <c r="ER111" s="78"/>
      <c r="ES111" s="78"/>
      <c r="ET111" s="78"/>
      <c r="EU111" s="78"/>
      <c r="EV111" s="78"/>
      <c r="EW111" s="78"/>
      <c r="EX111" s="78"/>
      <c r="EY111" s="78"/>
      <c r="EZ111" s="78"/>
      <c r="FA111" s="78"/>
      <c r="FB111" s="78"/>
    </row>
    <row r="112" s="94" customFormat="1" ht="18.7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c r="EO112" s="78"/>
      <c r="EP112" s="78"/>
      <c r="EQ112" s="78"/>
      <c r="ER112" s="78"/>
      <c r="ES112" s="78"/>
      <c r="ET112" s="78"/>
      <c r="EU112" s="78"/>
      <c r="EV112" s="78"/>
      <c r="EW112" s="78"/>
      <c r="EX112" s="78"/>
      <c r="EY112" s="78"/>
      <c r="EZ112" s="78"/>
      <c r="FA112" s="78"/>
      <c r="FB112" s="78"/>
    </row>
    <row r="113" s="94" customFormat="1" ht="18.7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78"/>
      <c r="EZ113" s="78"/>
      <c r="FA113" s="78"/>
      <c r="FB113" s="78"/>
    </row>
    <row r="114" s="94" customFormat="1" ht="18.7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78"/>
      <c r="EZ114" s="78"/>
      <c r="FA114" s="78"/>
      <c r="FB114" s="78"/>
    </row>
    <row r="115" s="94" customFormat="1" ht="18.7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c r="EO115" s="78"/>
      <c r="EP115" s="78"/>
      <c r="EQ115" s="78"/>
      <c r="ER115" s="78"/>
      <c r="ES115" s="78"/>
      <c r="ET115" s="78"/>
      <c r="EU115" s="78"/>
      <c r="EV115" s="78"/>
      <c r="EW115" s="78"/>
      <c r="EX115" s="78"/>
      <c r="EY115" s="78"/>
      <c r="EZ115" s="78"/>
      <c r="FA115" s="78"/>
      <c r="FB115" s="78"/>
    </row>
    <row r="116" s="94" customFormat="1" ht="18.7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row>
    <row r="117" s="94" customFormat="1" ht="18.7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c r="EO117" s="78"/>
      <c r="EP117" s="78"/>
      <c r="EQ117" s="78"/>
      <c r="ER117" s="78"/>
      <c r="ES117" s="78"/>
      <c r="ET117" s="78"/>
      <c r="EU117" s="78"/>
      <c r="EV117" s="78"/>
      <c r="EW117" s="78"/>
      <c r="EX117" s="78"/>
      <c r="EY117" s="78"/>
      <c r="EZ117" s="78"/>
      <c r="FA117" s="78"/>
      <c r="FB117" s="78"/>
    </row>
    <row r="118" s="94" customFormat="1" ht="18.7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c r="EO118" s="78"/>
      <c r="EP118" s="78"/>
      <c r="EQ118" s="78"/>
      <c r="ER118" s="78"/>
      <c r="ES118" s="78"/>
      <c r="ET118" s="78"/>
      <c r="EU118" s="78"/>
      <c r="EV118" s="78"/>
      <c r="EW118" s="78"/>
      <c r="EX118" s="78"/>
      <c r="EY118" s="78"/>
      <c r="EZ118" s="78"/>
      <c r="FA118" s="78"/>
      <c r="FB118" s="78"/>
    </row>
    <row r="119" s="94" customFormat="1" ht="18.7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c r="EO119" s="78"/>
      <c r="EP119" s="78"/>
      <c r="EQ119" s="78"/>
      <c r="ER119" s="78"/>
      <c r="ES119" s="78"/>
      <c r="ET119" s="78"/>
      <c r="EU119" s="78"/>
      <c r="EV119" s="78"/>
      <c r="EW119" s="78"/>
      <c r="EX119" s="78"/>
      <c r="EY119" s="78"/>
      <c r="EZ119" s="78"/>
      <c r="FA119" s="78"/>
      <c r="FB119" s="78"/>
    </row>
    <row r="120" s="94" customFormat="1" ht="18.7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c r="EO120" s="78"/>
      <c r="EP120" s="78"/>
      <c r="EQ120" s="78"/>
      <c r="ER120" s="78"/>
      <c r="ES120" s="78"/>
      <c r="ET120" s="78"/>
      <c r="EU120" s="78"/>
      <c r="EV120" s="78"/>
      <c r="EW120" s="78"/>
      <c r="EX120" s="78"/>
      <c r="EY120" s="78"/>
      <c r="EZ120" s="78"/>
      <c r="FA120" s="78"/>
      <c r="FB120" s="78"/>
    </row>
    <row r="121" s="94" customFormat="1" ht="18.7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c r="EO121" s="78"/>
      <c r="EP121" s="78"/>
      <c r="EQ121" s="78"/>
      <c r="ER121" s="78"/>
      <c r="ES121" s="78"/>
      <c r="ET121" s="78"/>
      <c r="EU121" s="78"/>
      <c r="EV121" s="78"/>
      <c r="EW121" s="78"/>
      <c r="EX121" s="78"/>
      <c r="EY121" s="78"/>
      <c r="EZ121" s="78"/>
      <c r="FA121" s="78"/>
      <c r="FB121" s="78"/>
    </row>
    <row r="122" s="94" customFormat="1" ht="18.7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c r="EO122" s="78"/>
      <c r="EP122" s="78"/>
      <c r="EQ122" s="78"/>
      <c r="ER122" s="78"/>
      <c r="ES122" s="78"/>
      <c r="ET122" s="78"/>
      <c r="EU122" s="78"/>
      <c r="EV122" s="78"/>
      <c r="EW122" s="78"/>
      <c r="EX122" s="78"/>
      <c r="EY122" s="78"/>
      <c r="EZ122" s="78"/>
      <c r="FA122" s="78"/>
      <c r="FB122" s="78"/>
    </row>
    <row r="123" s="94" customFormat="1" ht="18.7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c r="EO123" s="78"/>
      <c r="EP123" s="78"/>
      <c r="EQ123" s="78"/>
      <c r="ER123" s="78"/>
      <c r="ES123" s="78"/>
      <c r="ET123" s="78"/>
      <c r="EU123" s="78"/>
      <c r="EV123" s="78"/>
      <c r="EW123" s="78"/>
      <c r="EX123" s="78"/>
      <c r="EY123" s="78"/>
      <c r="EZ123" s="78"/>
      <c r="FA123" s="78"/>
      <c r="FB123" s="78"/>
    </row>
    <row r="124" s="94" customFormat="1" ht="18.7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c r="EO124" s="78"/>
      <c r="EP124" s="78"/>
      <c r="EQ124" s="78"/>
      <c r="ER124" s="78"/>
      <c r="ES124" s="78"/>
      <c r="ET124" s="78"/>
      <c r="EU124" s="78"/>
      <c r="EV124" s="78"/>
      <c r="EW124" s="78"/>
      <c r="EX124" s="78"/>
      <c r="EY124" s="78"/>
      <c r="EZ124" s="78"/>
      <c r="FA124" s="78"/>
      <c r="FB124" s="78"/>
    </row>
    <row r="125" s="94" customFormat="1" ht="18.7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c r="DV125" s="78"/>
      <c r="DW125" s="78"/>
      <c r="DX125" s="78"/>
      <c r="DY125" s="78"/>
      <c r="DZ125" s="78"/>
      <c r="EA125" s="78"/>
      <c r="EB125" s="78"/>
      <c r="EC125" s="78"/>
      <c r="ED125" s="78"/>
      <c r="EE125" s="78"/>
      <c r="EF125" s="78"/>
      <c r="EG125" s="78"/>
      <c r="EH125" s="78"/>
      <c r="EI125" s="78"/>
      <c r="EJ125" s="78"/>
      <c r="EK125" s="78"/>
      <c r="EL125" s="78"/>
      <c r="EM125" s="78"/>
      <c r="EN125" s="78"/>
      <c r="EO125" s="78"/>
      <c r="EP125" s="78"/>
      <c r="EQ125" s="78"/>
      <c r="ER125" s="78"/>
      <c r="ES125" s="78"/>
      <c r="ET125" s="78"/>
      <c r="EU125" s="78"/>
      <c r="EV125" s="78"/>
      <c r="EW125" s="78"/>
      <c r="EX125" s="78"/>
      <c r="EY125" s="78"/>
      <c r="EZ125" s="78"/>
      <c r="FA125" s="78"/>
      <c r="FB125" s="78"/>
    </row>
    <row r="126" s="94" customFormat="1" ht="18.7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c r="DV126" s="78"/>
      <c r="DW126" s="78"/>
      <c r="DX126" s="78"/>
      <c r="DY126" s="78"/>
      <c r="DZ126" s="78"/>
      <c r="EA126" s="78"/>
      <c r="EB126" s="78"/>
      <c r="EC126" s="78"/>
      <c r="ED126" s="78"/>
      <c r="EE126" s="78"/>
      <c r="EF126" s="78"/>
      <c r="EG126" s="78"/>
      <c r="EH126" s="78"/>
      <c r="EI126" s="78"/>
      <c r="EJ126" s="78"/>
      <c r="EK126" s="78"/>
      <c r="EL126" s="78"/>
      <c r="EM126" s="78"/>
      <c r="EN126" s="78"/>
      <c r="EO126" s="78"/>
      <c r="EP126" s="78"/>
      <c r="EQ126" s="78"/>
      <c r="ER126" s="78"/>
      <c r="ES126" s="78"/>
      <c r="ET126" s="78"/>
      <c r="EU126" s="78"/>
      <c r="EV126" s="78"/>
      <c r="EW126" s="78"/>
      <c r="EX126" s="78"/>
      <c r="EY126" s="78"/>
      <c r="EZ126" s="78"/>
      <c r="FA126" s="78"/>
      <c r="FB126" s="78"/>
    </row>
    <row r="127" s="94" customFormat="1" ht="18.7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c r="DV127" s="78"/>
      <c r="DW127" s="78"/>
      <c r="DX127" s="78"/>
      <c r="DY127" s="78"/>
      <c r="DZ127" s="78"/>
      <c r="EA127" s="78"/>
      <c r="EB127" s="78"/>
      <c r="EC127" s="78"/>
      <c r="ED127" s="78"/>
      <c r="EE127" s="78"/>
      <c r="EF127" s="78"/>
      <c r="EG127" s="78"/>
      <c r="EH127" s="78"/>
      <c r="EI127" s="78"/>
      <c r="EJ127" s="78"/>
      <c r="EK127" s="78"/>
      <c r="EL127" s="78"/>
      <c r="EM127" s="78"/>
      <c r="EN127" s="78"/>
      <c r="EO127" s="78"/>
      <c r="EP127" s="78"/>
      <c r="EQ127" s="78"/>
      <c r="ER127" s="78"/>
      <c r="ES127" s="78"/>
      <c r="ET127" s="78"/>
      <c r="EU127" s="78"/>
      <c r="EV127" s="78"/>
      <c r="EW127" s="78"/>
      <c r="EX127" s="78"/>
      <c r="EY127" s="78"/>
      <c r="EZ127" s="78"/>
      <c r="FA127" s="78"/>
      <c r="FB127" s="78"/>
    </row>
    <row r="128" s="94" customFormat="1" ht="18.7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c r="EK128" s="78"/>
      <c r="EL128" s="78"/>
      <c r="EM128" s="78"/>
      <c r="EN128" s="78"/>
      <c r="EO128" s="78"/>
      <c r="EP128" s="78"/>
      <c r="EQ128" s="78"/>
      <c r="ER128" s="78"/>
      <c r="ES128" s="78"/>
      <c r="ET128" s="78"/>
      <c r="EU128" s="78"/>
      <c r="EV128" s="78"/>
      <c r="EW128" s="78"/>
      <c r="EX128" s="78"/>
      <c r="EY128" s="78"/>
      <c r="EZ128" s="78"/>
      <c r="FA128" s="78"/>
      <c r="FB128" s="78"/>
    </row>
    <row r="129" s="94" customFormat="1" ht="18.7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c r="EK129" s="78"/>
      <c r="EL129" s="78"/>
      <c r="EM129" s="78"/>
      <c r="EN129" s="78"/>
      <c r="EO129" s="78"/>
      <c r="EP129" s="78"/>
      <c r="EQ129" s="78"/>
      <c r="ER129" s="78"/>
      <c r="ES129" s="78"/>
      <c r="ET129" s="78"/>
      <c r="EU129" s="78"/>
      <c r="EV129" s="78"/>
      <c r="EW129" s="78"/>
      <c r="EX129" s="78"/>
      <c r="EY129" s="78"/>
      <c r="EZ129" s="78"/>
      <c r="FA129" s="78"/>
      <c r="FB129" s="78"/>
    </row>
    <row r="130" s="94" customFormat="1" ht="18.75" customHeight="1">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c r="DV130" s="78"/>
      <c r="DW130" s="78"/>
      <c r="DX130" s="78"/>
      <c r="DY130" s="78"/>
      <c r="DZ130" s="78"/>
      <c r="EA130" s="78"/>
      <c r="EB130" s="78"/>
      <c r="EC130" s="78"/>
      <c r="ED130" s="78"/>
      <c r="EE130" s="78"/>
      <c r="EF130" s="78"/>
      <c r="EG130" s="78"/>
      <c r="EH130" s="78"/>
      <c r="EI130" s="78"/>
      <c r="EJ130" s="78"/>
      <c r="EK130" s="78"/>
      <c r="EL130" s="78"/>
      <c r="EM130" s="78"/>
      <c r="EN130" s="78"/>
      <c r="EO130" s="78"/>
      <c r="EP130" s="78"/>
      <c r="EQ130" s="78"/>
      <c r="ER130" s="78"/>
      <c r="ES130" s="78"/>
      <c r="ET130" s="78"/>
      <c r="EU130" s="78"/>
      <c r="EV130" s="78"/>
      <c r="EW130" s="78"/>
      <c r="EX130" s="78"/>
      <c r="EY130" s="78"/>
      <c r="EZ130" s="78"/>
      <c r="FA130" s="78"/>
      <c r="FB130" s="78"/>
    </row>
    <row r="131" s="94" customFormat="1" ht="18.7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c r="EK131" s="78"/>
      <c r="EL131" s="78"/>
      <c r="EM131" s="78"/>
      <c r="EN131" s="78"/>
      <c r="EO131" s="78"/>
      <c r="EP131" s="78"/>
      <c r="EQ131" s="78"/>
      <c r="ER131" s="78"/>
      <c r="ES131" s="78"/>
      <c r="ET131" s="78"/>
      <c r="EU131" s="78"/>
      <c r="EV131" s="78"/>
      <c r="EW131" s="78"/>
      <c r="EX131" s="78"/>
      <c r="EY131" s="78"/>
      <c r="EZ131" s="78"/>
      <c r="FA131" s="78"/>
      <c r="FB131" s="78"/>
    </row>
    <row r="132" s="94" customFormat="1" ht="18.7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c r="EO132" s="78"/>
      <c r="EP132" s="78"/>
      <c r="EQ132" s="78"/>
      <c r="ER132" s="78"/>
      <c r="ES132" s="78"/>
      <c r="ET132" s="78"/>
      <c r="EU132" s="78"/>
      <c r="EV132" s="78"/>
      <c r="EW132" s="78"/>
      <c r="EX132" s="78"/>
      <c r="EY132" s="78"/>
      <c r="EZ132" s="78"/>
      <c r="FA132" s="78"/>
      <c r="FB132" s="78"/>
    </row>
    <row r="133" s="94" customFormat="1" ht="18.7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c r="EK133" s="78"/>
      <c r="EL133" s="78"/>
      <c r="EM133" s="78"/>
      <c r="EN133" s="78"/>
      <c r="EO133" s="78"/>
      <c r="EP133" s="78"/>
      <c r="EQ133" s="78"/>
      <c r="ER133" s="78"/>
      <c r="ES133" s="78"/>
      <c r="ET133" s="78"/>
      <c r="EU133" s="78"/>
      <c r="EV133" s="78"/>
      <c r="EW133" s="78"/>
      <c r="EX133" s="78"/>
      <c r="EY133" s="78"/>
      <c r="EZ133" s="78"/>
      <c r="FA133" s="78"/>
      <c r="FB133" s="78"/>
    </row>
    <row r="134" s="94" customFormat="1" ht="18.7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c r="DV134" s="78"/>
      <c r="DW134" s="78"/>
      <c r="DX134" s="78"/>
      <c r="DY134" s="78"/>
      <c r="DZ134" s="78"/>
      <c r="EA134" s="78"/>
      <c r="EB134" s="78"/>
      <c r="EC134" s="78"/>
      <c r="ED134" s="78"/>
      <c r="EE134" s="78"/>
      <c r="EF134" s="78"/>
      <c r="EG134" s="78"/>
      <c r="EH134" s="78"/>
      <c r="EI134" s="78"/>
      <c r="EJ134" s="78"/>
      <c r="EK134" s="78"/>
      <c r="EL134" s="78"/>
      <c r="EM134" s="78"/>
      <c r="EN134" s="78"/>
      <c r="EO134" s="78"/>
      <c r="EP134" s="78"/>
      <c r="EQ134" s="78"/>
      <c r="ER134" s="78"/>
      <c r="ES134" s="78"/>
      <c r="ET134" s="78"/>
      <c r="EU134" s="78"/>
      <c r="EV134" s="78"/>
      <c r="EW134" s="78"/>
      <c r="EX134" s="78"/>
      <c r="EY134" s="78"/>
      <c r="EZ134" s="78"/>
      <c r="FA134" s="78"/>
      <c r="FB134" s="78"/>
    </row>
    <row r="135" s="94" customFormat="1" ht="18.7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c r="DV135" s="78"/>
      <c r="DW135" s="78"/>
      <c r="DX135" s="78"/>
      <c r="DY135" s="78"/>
      <c r="DZ135" s="78"/>
      <c r="EA135" s="78"/>
      <c r="EB135" s="78"/>
      <c r="EC135" s="78"/>
      <c r="ED135" s="78"/>
      <c r="EE135" s="78"/>
      <c r="EF135" s="78"/>
      <c r="EG135" s="78"/>
      <c r="EH135" s="78"/>
      <c r="EI135" s="78"/>
      <c r="EJ135" s="78"/>
      <c r="EK135" s="78"/>
      <c r="EL135" s="78"/>
      <c r="EM135" s="78"/>
      <c r="EN135" s="78"/>
      <c r="EO135" s="78"/>
      <c r="EP135" s="78"/>
      <c r="EQ135" s="78"/>
      <c r="ER135" s="78"/>
      <c r="ES135" s="78"/>
      <c r="ET135" s="78"/>
      <c r="EU135" s="78"/>
      <c r="EV135" s="78"/>
      <c r="EW135" s="78"/>
      <c r="EX135" s="78"/>
      <c r="EY135" s="78"/>
      <c r="EZ135" s="78"/>
      <c r="FA135" s="78"/>
      <c r="FB135" s="78"/>
    </row>
    <row r="136" s="94" customFormat="1" ht="18.7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c r="EK136" s="78"/>
      <c r="EL136" s="78"/>
      <c r="EM136" s="78"/>
      <c r="EN136" s="78"/>
      <c r="EO136" s="78"/>
      <c r="EP136" s="78"/>
      <c r="EQ136" s="78"/>
      <c r="ER136" s="78"/>
      <c r="ES136" s="78"/>
      <c r="ET136" s="78"/>
      <c r="EU136" s="78"/>
      <c r="EV136" s="78"/>
      <c r="EW136" s="78"/>
      <c r="EX136" s="78"/>
      <c r="EY136" s="78"/>
      <c r="EZ136" s="78"/>
      <c r="FA136" s="78"/>
      <c r="FB136" s="78"/>
    </row>
    <row r="137" s="94" customFormat="1" ht="18.7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8"/>
      <c r="BR137" s="78"/>
      <c r="BS137" s="78"/>
      <c r="BT137" s="78"/>
      <c r="BU137" s="78"/>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c r="EO137" s="78"/>
      <c r="EP137" s="78"/>
      <c r="EQ137" s="78"/>
      <c r="ER137" s="78"/>
      <c r="ES137" s="78"/>
      <c r="ET137" s="78"/>
      <c r="EU137" s="78"/>
      <c r="EV137" s="78"/>
      <c r="EW137" s="78"/>
      <c r="EX137" s="78"/>
      <c r="EY137" s="78"/>
      <c r="EZ137" s="78"/>
      <c r="FA137" s="78"/>
      <c r="FB137" s="78"/>
    </row>
    <row r="138" s="94" customFormat="1" ht="18.7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c r="EO138" s="78"/>
      <c r="EP138" s="78"/>
      <c r="EQ138" s="78"/>
      <c r="ER138" s="78"/>
      <c r="ES138" s="78"/>
      <c r="ET138" s="78"/>
      <c r="EU138" s="78"/>
      <c r="EV138" s="78"/>
      <c r="EW138" s="78"/>
      <c r="EX138" s="78"/>
      <c r="EY138" s="78"/>
      <c r="EZ138" s="78"/>
      <c r="FA138" s="78"/>
      <c r="FB138" s="78"/>
    </row>
    <row r="139" s="94" customFormat="1" ht="18.7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c r="EO139" s="78"/>
      <c r="EP139" s="78"/>
      <c r="EQ139" s="78"/>
      <c r="ER139" s="78"/>
      <c r="ES139" s="78"/>
      <c r="ET139" s="78"/>
      <c r="EU139" s="78"/>
      <c r="EV139" s="78"/>
      <c r="EW139" s="78"/>
      <c r="EX139" s="78"/>
      <c r="EY139" s="78"/>
      <c r="EZ139" s="78"/>
      <c r="FA139" s="78"/>
      <c r="FB139" s="78"/>
    </row>
    <row r="140" s="94" customFormat="1" ht="18.7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c r="EO140" s="78"/>
      <c r="EP140" s="78"/>
      <c r="EQ140" s="78"/>
      <c r="ER140" s="78"/>
      <c r="ES140" s="78"/>
      <c r="ET140" s="78"/>
      <c r="EU140" s="78"/>
      <c r="EV140" s="78"/>
      <c r="EW140" s="78"/>
      <c r="EX140" s="78"/>
      <c r="EY140" s="78"/>
      <c r="EZ140" s="78"/>
      <c r="FA140" s="78"/>
      <c r="FB140" s="78"/>
    </row>
    <row r="141" s="94" customFormat="1" ht="18.7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c r="EO141" s="78"/>
      <c r="EP141" s="78"/>
      <c r="EQ141" s="78"/>
      <c r="ER141" s="78"/>
      <c r="ES141" s="78"/>
      <c r="ET141" s="78"/>
      <c r="EU141" s="78"/>
      <c r="EV141" s="78"/>
      <c r="EW141" s="78"/>
      <c r="EX141" s="78"/>
      <c r="EY141" s="78"/>
      <c r="EZ141" s="78"/>
      <c r="FA141" s="78"/>
      <c r="FB141" s="78"/>
    </row>
  </sheetData>
  <mergeCells count="3">
    <mergeCell ref="A1:F1"/>
    <mergeCell ref="B3:F3"/>
    <mergeCell ref="A49:F49"/>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6" activeCellId="0" sqref="B6"/>
    </sheetView>
  </sheetViews>
  <sheetFormatPr baseColWidth="8" defaultColWidth="9" defaultRowHeight="13.5" customHeight="1"/>
  <cols>
    <col customWidth="1" min="1" max="1" style="61" width="26.25"/>
    <col customWidth="1" min="2" max="2" style="61" width="30.125"/>
    <col customWidth="1" min="3" max="3" style="61" width="25"/>
    <col customWidth="1" min="4" max="4" style="61" width="9.75"/>
    <col bestFit="1" customWidth="1" min="5" max="257" style="61" width="10"/>
  </cols>
  <sheetData>
    <row r="1" s="98" customFormat="1" ht="31.5" customHeight="1">
      <c r="A1" s="99"/>
    </row>
    <row r="2" s="100" customFormat="1" ht="38" customHeight="1">
      <c r="A2" s="101" t="s">
        <v>1714</v>
      </c>
      <c r="B2" s="102"/>
      <c r="C2" s="102"/>
    </row>
    <row r="3" s="98" customFormat="1" ht="21" customHeight="1">
      <c r="A3" s="103" t="s">
        <v>1361</v>
      </c>
      <c r="B3" s="103"/>
      <c r="C3" s="103"/>
    </row>
    <row r="4" s="98" customFormat="1" ht="41.25" customHeight="1">
      <c r="A4" s="104" t="s">
        <v>1362</v>
      </c>
      <c r="B4" s="105" t="s">
        <v>1715</v>
      </c>
      <c r="C4" s="105"/>
    </row>
    <row r="5" s="98" customFormat="1" ht="41.25" customHeight="1">
      <c r="A5" s="106"/>
      <c r="B5" s="105" t="s">
        <v>1364</v>
      </c>
      <c r="C5" s="105" t="s">
        <v>1365</v>
      </c>
    </row>
    <row r="6" s="98" customFormat="1" ht="41.25" customHeight="1">
      <c r="A6" s="107" t="s">
        <v>1716</v>
      </c>
      <c r="B6" s="74">
        <v>1251685</v>
      </c>
      <c r="C6" s="74">
        <v>1251689</v>
      </c>
    </row>
    <row r="7" s="98" customFormat="1" ht="41.25" customHeight="1">
      <c r="A7" s="107" t="s">
        <v>1717</v>
      </c>
      <c r="B7" s="74">
        <v>529209</v>
      </c>
      <c r="C7" s="74">
        <v>529209</v>
      </c>
    </row>
    <row r="8" s="98" customFormat="1" ht="41.25" customHeight="1">
      <c r="A8" s="107" t="s">
        <v>1718</v>
      </c>
      <c r="B8" s="74">
        <v>255661</v>
      </c>
      <c r="C8" s="74">
        <v>255665</v>
      </c>
    </row>
    <row r="9" s="98" customFormat="1" ht="41.25" customHeight="1">
      <c r="A9" s="107" t="s">
        <v>1719</v>
      </c>
      <c r="B9" s="74">
        <v>256813</v>
      </c>
      <c r="C9" s="74">
        <v>256813</v>
      </c>
    </row>
    <row r="10" s="98" customFormat="1" ht="41.25" customHeight="1">
      <c r="A10" s="107" t="s">
        <v>1720</v>
      </c>
      <c r="B10" s="74">
        <v>210002</v>
      </c>
      <c r="C10" s="74">
        <v>210002</v>
      </c>
    </row>
    <row r="11" s="98" customFormat="1" ht="324" customHeight="1">
      <c r="A11" s="75" t="s">
        <v>1371</v>
      </c>
      <c r="B11" s="76"/>
      <c r="C11" s="76"/>
    </row>
  </sheetData>
  <mergeCells count="5">
    <mergeCell ref="A2:C2"/>
    <mergeCell ref="A3:C3"/>
    <mergeCell ref="A4:A5"/>
    <mergeCell ref="B4:C4"/>
    <mergeCell ref="A11:C1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40.75"/>
    <col customWidth="1" min="2" max="2" style="5" width="29.375"/>
    <col customWidth="1" min="3" max="257" style="5" width="9.1640599999999992"/>
  </cols>
  <sheetData>
    <row r="1" s="5" customFormat="1" ht="35.25" customHeight="1">
      <c r="A1" s="6" t="s">
        <v>1721</v>
      </c>
      <c r="B1" s="6"/>
    </row>
    <row r="2" s="5" customFormat="1" ht="15.75" customHeight="1">
      <c r="B2" s="8" t="s">
        <v>37</v>
      </c>
    </row>
    <row r="3" s="5" customFormat="1" ht="17.100000000000001" customHeight="1">
      <c r="A3" s="9" t="s">
        <v>38</v>
      </c>
      <c r="B3" s="9" t="s">
        <v>39</v>
      </c>
    </row>
    <row r="4" s="5" customFormat="1" ht="17.25" customHeight="1">
      <c r="A4" s="22" t="s">
        <v>1722</v>
      </c>
      <c r="B4" s="12">
        <f t="shared" ref="B4:B5" si="8">XFD5</f>
        <v>58227</v>
      </c>
    </row>
    <row r="5" s="5" customFormat="1" ht="17.100000000000001" customHeight="1">
      <c r="A5" s="18" t="s">
        <v>1723</v>
      </c>
      <c r="B5" s="12">
        <f t="shared" si="8"/>
        <v>58227</v>
      </c>
    </row>
    <row r="6" s="5" customFormat="1" ht="17.100000000000001" customHeight="1">
      <c r="A6" s="18" t="s">
        <v>1724</v>
      </c>
      <c r="B6" s="12">
        <f>XFD7+XFD39+XFD44+XFD50+XFD54</f>
        <v>58227</v>
      </c>
    </row>
    <row r="7" s="5" customFormat="1" ht="17.100000000000001" customHeight="1">
      <c r="A7" s="18" t="s">
        <v>1725</v>
      </c>
      <c r="B7" s="12">
        <f>SUM(XFD8:XFD38)</f>
        <v>24253</v>
      </c>
    </row>
    <row r="8" s="5" customFormat="1" ht="17.100000000000001" customHeight="1">
      <c r="A8" s="19" t="s">
        <v>1726</v>
      </c>
      <c r="B8" s="15">
        <v>0</v>
      </c>
    </row>
    <row r="9" s="5" customFormat="1" ht="17.100000000000001" customHeight="1">
      <c r="A9" s="19" t="s">
        <v>1727</v>
      </c>
      <c r="B9" s="12">
        <v>0</v>
      </c>
    </row>
    <row r="10" s="5" customFormat="1" ht="17.100000000000001" customHeight="1">
      <c r="A10" s="19" t="s">
        <v>1728</v>
      </c>
      <c r="B10" s="17">
        <v>0</v>
      </c>
    </row>
    <row r="11" s="5" customFormat="1" ht="17.100000000000001" customHeight="1">
      <c r="A11" s="19" t="s">
        <v>1729</v>
      </c>
      <c r="B11" s="12">
        <v>0</v>
      </c>
    </row>
    <row r="12" s="5" customFormat="1" ht="17.100000000000001" customHeight="1">
      <c r="A12" s="19" t="s">
        <v>1730</v>
      </c>
      <c r="B12" s="12">
        <v>0</v>
      </c>
    </row>
    <row r="13" s="5" customFormat="1" ht="17.100000000000001" customHeight="1">
      <c r="A13" s="19" t="s">
        <v>1731</v>
      </c>
      <c r="B13" s="12">
        <v>0</v>
      </c>
    </row>
    <row r="14" s="5" customFormat="1" ht="17.100000000000001" customHeight="1">
      <c r="A14" s="19" t="s">
        <v>1732</v>
      </c>
      <c r="B14" s="12">
        <v>0</v>
      </c>
    </row>
    <row r="15" s="5" customFormat="1" ht="17.100000000000001" customHeight="1">
      <c r="A15" s="19" t="s">
        <v>1733</v>
      </c>
      <c r="B15" s="12">
        <v>0</v>
      </c>
    </row>
    <row r="16" s="5" customFormat="1" ht="17.100000000000001" customHeight="1">
      <c r="A16" s="19" t="s">
        <v>1734</v>
      </c>
      <c r="B16" s="12">
        <v>0</v>
      </c>
    </row>
    <row r="17" s="5" customFormat="1" ht="17.100000000000001" customHeight="1">
      <c r="A17" s="19" t="s">
        <v>1735</v>
      </c>
      <c r="B17" s="12">
        <v>0</v>
      </c>
    </row>
    <row r="18" s="5" customFormat="1" ht="17.100000000000001" customHeight="1">
      <c r="A18" s="19" t="s">
        <v>1736</v>
      </c>
      <c r="B18" s="12">
        <v>0</v>
      </c>
    </row>
    <row r="19" s="5" customFormat="1" ht="17.100000000000001" customHeight="1">
      <c r="A19" s="19" t="s">
        <v>1737</v>
      </c>
      <c r="B19" s="12">
        <v>1458</v>
      </c>
    </row>
    <row r="20" s="5" customFormat="1" ht="17.100000000000001" customHeight="1">
      <c r="A20" s="19" t="s">
        <v>1738</v>
      </c>
      <c r="B20" s="12">
        <v>0</v>
      </c>
    </row>
    <row r="21" s="5" customFormat="1" ht="17.100000000000001" customHeight="1">
      <c r="A21" s="19" t="s">
        <v>1739</v>
      </c>
      <c r="B21" s="12">
        <v>0</v>
      </c>
    </row>
    <row r="22" s="5" customFormat="1" ht="17.100000000000001" customHeight="1">
      <c r="A22" s="19" t="s">
        <v>1740</v>
      </c>
      <c r="B22" s="12">
        <v>0</v>
      </c>
    </row>
    <row r="23" s="5" customFormat="1" ht="17.100000000000001" customHeight="1">
      <c r="A23" s="19" t="s">
        <v>1741</v>
      </c>
      <c r="B23" s="12">
        <v>0</v>
      </c>
    </row>
    <row r="24" s="5" customFormat="1" ht="17.100000000000001" customHeight="1">
      <c r="A24" s="19" t="s">
        <v>1742</v>
      </c>
      <c r="B24" s="12">
        <v>0</v>
      </c>
    </row>
    <row r="25" s="5" customFormat="1" ht="17.100000000000001" customHeight="1">
      <c r="A25" s="19" t="s">
        <v>1743</v>
      </c>
      <c r="B25" s="12">
        <v>0</v>
      </c>
    </row>
    <row r="26" s="5" customFormat="1" ht="17.100000000000001" customHeight="1">
      <c r="A26" s="19" t="s">
        <v>1744</v>
      </c>
      <c r="B26" s="12">
        <v>0</v>
      </c>
    </row>
    <row r="27" s="5" customFormat="1" ht="17.100000000000001" customHeight="1">
      <c r="A27" s="19" t="s">
        <v>1745</v>
      </c>
      <c r="B27" s="12">
        <v>0</v>
      </c>
    </row>
    <row r="28" s="5" customFormat="1" ht="17.100000000000001" customHeight="1">
      <c r="A28" s="19" t="s">
        <v>1746</v>
      </c>
      <c r="B28" s="12">
        <v>0</v>
      </c>
    </row>
    <row r="29" s="5" customFormat="1" ht="17.100000000000001" customHeight="1">
      <c r="A29" s="19" t="s">
        <v>1747</v>
      </c>
      <c r="B29" s="12">
        <v>0</v>
      </c>
    </row>
    <row r="30" s="5" customFormat="1" ht="17.100000000000001" customHeight="1">
      <c r="A30" s="19" t="s">
        <v>1748</v>
      </c>
      <c r="B30" s="12">
        <v>0</v>
      </c>
    </row>
    <row r="31" s="5" customFormat="1" ht="17.100000000000001" customHeight="1">
      <c r="A31" s="19" t="s">
        <v>1749</v>
      </c>
      <c r="B31" s="12">
        <v>0</v>
      </c>
    </row>
    <row r="32" s="5" customFormat="1" ht="17.100000000000001" customHeight="1">
      <c r="A32" s="19" t="s">
        <v>1750</v>
      </c>
      <c r="B32" s="12">
        <v>0</v>
      </c>
    </row>
    <row r="33" s="5" customFormat="1" ht="17.100000000000001" customHeight="1">
      <c r="A33" s="19" t="s">
        <v>1751</v>
      </c>
      <c r="B33" s="12">
        <v>0</v>
      </c>
    </row>
    <row r="34" s="5" customFormat="1" ht="17.100000000000001" customHeight="1">
      <c r="A34" s="19" t="s">
        <v>1752</v>
      </c>
      <c r="B34" s="12">
        <v>0</v>
      </c>
    </row>
    <row r="35" s="5" customFormat="1" ht="17.100000000000001" customHeight="1">
      <c r="A35" s="19" t="s">
        <v>1753</v>
      </c>
      <c r="B35" s="12">
        <v>0</v>
      </c>
    </row>
    <row r="36" s="5" customFormat="1" ht="17.100000000000001" customHeight="1">
      <c r="A36" s="19" t="s">
        <v>1754</v>
      </c>
      <c r="B36" s="12">
        <v>0</v>
      </c>
    </row>
    <row r="37" s="5" customFormat="1" ht="17.100000000000001" customHeight="1">
      <c r="A37" s="19" t="s">
        <v>1755</v>
      </c>
      <c r="B37" s="12">
        <v>0</v>
      </c>
    </row>
    <row r="38" s="5" customFormat="1" ht="17.100000000000001" customHeight="1">
      <c r="A38" s="19" t="s">
        <v>1756</v>
      </c>
      <c r="B38" s="12">
        <v>22795</v>
      </c>
    </row>
    <row r="39" s="5" customFormat="1" ht="17.100000000000001" customHeight="1">
      <c r="A39" s="18" t="s">
        <v>1757</v>
      </c>
      <c r="B39" s="12">
        <f>SUM(XFD40:XFD43)</f>
        <v>224</v>
      </c>
    </row>
    <row r="40" s="5" customFormat="1" ht="17.100000000000001" customHeight="1">
      <c r="A40" s="19" t="s">
        <v>1758</v>
      </c>
      <c r="B40" s="12">
        <v>0</v>
      </c>
    </row>
    <row r="41" s="5" customFormat="1" ht="17.100000000000001" customHeight="1">
      <c r="A41" s="19" t="s">
        <v>1759</v>
      </c>
      <c r="B41" s="12">
        <v>224</v>
      </c>
    </row>
    <row r="42" s="5" customFormat="1" ht="17.100000000000001" customHeight="1">
      <c r="A42" s="19" t="s">
        <v>1760</v>
      </c>
      <c r="B42" s="12">
        <v>0</v>
      </c>
    </row>
    <row r="43" s="5" customFormat="1" ht="17.100000000000001" customHeight="1">
      <c r="A43" s="19" t="s">
        <v>1761</v>
      </c>
      <c r="B43" s="12">
        <v>0</v>
      </c>
    </row>
    <row r="44" s="5" customFormat="1" ht="17.100000000000001" customHeight="1">
      <c r="A44" s="18" t="s">
        <v>1762</v>
      </c>
      <c r="B44" s="12">
        <f>SUM(XFD45:XFD49)</f>
        <v>0</v>
      </c>
    </row>
    <row r="45" s="5" customFormat="1" ht="17.100000000000001" customHeight="1">
      <c r="A45" s="19" t="s">
        <v>1763</v>
      </c>
      <c r="B45" s="12">
        <v>0</v>
      </c>
    </row>
    <row r="46" s="5" customFormat="1" ht="17.100000000000001" customHeight="1">
      <c r="A46" s="19" t="s">
        <v>1764</v>
      </c>
      <c r="B46" s="12">
        <v>0</v>
      </c>
    </row>
    <row r="47" s="5" customFormat="1" ht="17.100000000000001" customHeight="1">
      <c r="A47" s="19" t="s">
        <v>1765</v>
      </c>
      <c r="B47" s="12">
        <v>0</v>
      </c>
    </row>
    <row r="48" s="5" customFormat="1" ht="17.100000000000001" customHeight="1">
      <c r="A48" s="19" t="s">
        <v>1766</v>
      </c>
      <c r="B48" s="12">
        <v>0</v>
      </c>
    </row>
    <row r="49" s="5" customFormat="1" ht="17.100000000000001" customHeight="1">
      <c r="A49" s="19" t="s">
        <v>1767</v>
      </c>
      <c r="B49" s="12">
        <v>0</v>
      </c>
    </row>
    <row r="50" s="5" customFormat="1" ht="17.100000000000001" customHeight="1">
      <c r="A50" s="18" t="s">
        <v>1768</v>
      </c>
      <c r="B50" s="12">
        <f>SUM(XFD51:XFD53)</f>
        <v>0</v>
      </c>
    </row>
    <row r="51" s="5" customFormat="1" ht="17.100000000000001" customHeight="1">
      <c r="A51" s="19" t="s">
        <v>1769</v>
      </c>
      <c r="B51" s="12">
        <v>0</v>
      </c>
    </row>
    <row r="52" ht="14.25">
      <c r="A52" s="19" t="s">
        <v>1770</v>
      </c>
      <c r="B52" s="12">
        <v>0</v>
      </c>
    </row>
    <row r="53" ht="14.25">
      <c r="A53" s="19" t="s">
        <v>1771</v>
      </c>
      <c r="B53" s="12">
        <v>0</v>
      </c>
    </row>
    <row r="54" ht="14.25">
      <c r="A54" s="18" t="s">
        <v>1772</v>
      </c>
      <c r="B54" s="12">
        <v>33750</v>
      </c>
    </row>
  </sheetData>
  <mergeCells count="1">
    <mergeCell ref="A1:B1"/>
  </mergeCells>
  <printOptions headings="0" gridLines="0"/>
  <pageMargins left="0.59027799999999997" right="0.86597199999999974"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42.375"/>
    <col customWidth="1" min="2" max="2" style="5" width="29.125"/>
    <col customWidth="1" min="3" max="257" style="5" width="9.1640599999999992"/>
  </cols>
  <sheetData>
    <row r="1" s="5" customFormat="1" ht="35.25" customHeight="1">
      <c r="A1" s="108" t="s">
        <v>1773</v>
      </c>
      <c r="B1" s="108"/>
    </row>
    <row r="2" s="5" customFormat="1" ht="15.75" customHeight="1">
      <c r="A2" s="109"/>
      <c r="B2" s="8" t="s">
        <v>37</v>
      </c>
    </row>
    <row r="3" s="5" customFormat="1" ht="17.100000000000001" customHeight="1">
      <c r="A3" s="9" t="s">
        <v>38</v>
      </c>
      <c r="B3" s="9" t="s">
        <v>39</v>
      </c>
    </row>
    <row r="4" s="5" customFormat="1" ht="17.25" customHeight="1">
      <c r="A4" s="22" t="s">
        <v>1774</v>
      </c>
      <c r="B4" s="12">
        <f>XFD5+XFD8</f>
        <v>45827</v>
      </c>
    </row>
    <row r="5" s="5" customFormat="1" ht="17.100000000000001" customHeight="1">
      <c r="A5" s="18" t="s">
        <v>436</v>
      </c>
      <c r="B5" s="12">
        <f t="shared" ref="B5:B6" si="9">XFD6</f>
        <v>0</v>
      </c>
    </row>
    <row r="6" s="5" customFormat="1" ht="17.100000000000001" customHeight="1">
      <c r="A6" s="18" t="s">
        <v>456</v>
      </c>
      <c r="B6" s="12">
        <f t="shared" si="9"/>
        <v>0</v>
      </c>
    </row>
    <row r="7" s="5" customFormat="1" ht="17.100000000000001" customHeight="1">
      <c r="A7" s="19" t="s">
        <v>1775</v>
      </c>
      <c r="B7" s="12">
        <v>0</v>
      </c>
    </row>
    <row r="8" s="5" customFormat="1" ht="17.100000000000001" customHeight="1">
      <c r="A8" s="18" t="s">
        <v>1774</v>
      </c>
      <c r="B8" s="12">
        <f>XFD9+XFD20+XFD30+XFD32</f>
        <v>45827</v>
      </c>
    </row>
    <row r="9" s="5" customFormat="1" ht="17.100000000000001" customHeight="1">
      <c r="A9" s="18" t="s">
        <v>1776</v>
      </c>
      <c r="B9" s="12">
        <f>SUM(XFD10:XFD19)</f>
        <v>319</v>
      </c>
    </row>
    <row r="10" s="5" customFormat="1" ht="17.100000000000001" customHeight="1">
      <c r="A10" s="19" t="s">
        <v>1777</v>
      </c>
      <c r="B10" s="12">
        <v>0</v>
      </c>
    </row>
    <row r="11" s="5" customFormat="1" ht="17.100000000000001" customHeight="1">
      <c r="A11" s="19" t="s">
        <v>1778</v>
      </c>
      <c r="B11" s="12">
        <v>0</v>
      </c>
    </row>
    <row r="12" s="5" customFormat="1" ht="17.100000000000001" customHeight="1">
      <c r="A12" s="19" t="s">
        <v>1779</v>
      </c>
      <c r="B12" s="12">
        <v>0</v>
      </c>
    </row>
    <row r="13" s="5" customFormat="1" ht="17.100000000000001" customHeight="1">
      <c r="A13" s="19" t="s">
        <v>1780</v>
      </c>
      <c r="B13" s="12">
        <v>0</v>
      </c>
    </row>
    <row r="14" s="5" customFormat="1" ht="17.100000000000001" customHeight="1">
      <c r="A14" s="19" t="s">
        <v>1781</v>
      </c>
      <c r="B14" s="12">
        <v>272</v>
      </c>
    </row>
    <row r="15" s="5" customFormat="1" ht="17.100000000000001" customHeight="1">
      <c r="A15" s="19" t="s">
        <v>1782</v>
      </c>
      <c r="B15" s="12">
        <v>0</v>
      </c>
    </row>
    <row r="16" s="5" customFormat="1" ht="17.100000000000001" customHeight="1">
      <c r="A16" s="19" t="s">
        <v>1783</v>
      </c>
      <c r="B16" s="12">
        <v>0</v>
      </c>
    </row>
    <row r="17" s="5" customFormat="1" ht="17.100000000000001" customHeight="1">
      <c r="A17" s="19" t="s">
        <v>1784</v>
      </c>
      <c r="B17" s="12">
        <v>0</v>
      </c>
    </row>
    <row r="18" s="5" customFormat="1" ht="17.100000000000001" customHeight="1">
      <c r="A18" s="110" t="s">
        <v>1785</v>
      </c>
      <c r="B18" s="12">
        <v>0</v>
      </c>
    </row>
    <row r="19" s="5" customFormat="1" ht="17.100000000000001" customHeight="1">
      <c r="A19" s="19" t="s">
        <v>1786</v>
      </c>
      <c r="B19" s="12">
        <v>47</v>
      </c>
    </row>
    <row r="20" s="5" customFormat="1" ht="17.100000000000001" customHeight="1">
      <c r="A20" s="18" t="s">
        <v>1787</v>
      </c>
      <c r="B20" s="12">
        <f>SUM(XFD21:XFD29)</f>
        <v>39771</v>
      </c>
    </row>
    <row r="21" s="5" customFormat="1" ht="17.100000000000001" customHeight="1">
      <c r="A21" s="19" t="s">
        <v>1788</v>
      </c>
      <c r="B21" s="12">
        <v>0</v>
      </c>
    </row>
    <row r="22" s="5" customFormat="1" ht="17.100000000000001" customHeight="1">
      <c r="A22" s="19" t="s">
        <v>1789</v>
      </c>
      <c r="B22" s="12">
        <v>1021</v>
      </c>
    </row>
    <row r="23" s="5" customFormat="1" ht="17.100000000000001" customHeight="1">
      <c r="A23" s="19" t="s">
        <v>1790</v>
      </c>
      <c r="B23" s="12">
        <v>0</v>
      </c>
    </row>
    <row r="24" s="5" customFormat="1" ht="17.100000000000001" customHeight="1">
      <c r="A24" s="19" t="s">
        <v>1791</v>
      </c>
      <c r="B24" s="12">
        <v>0</v>
      </c>
    </row>
    <row r="25" s="5" customFormat="1" ht="17.100000000000001" customHeight="1">
      <c r="A25" s="19" t="s">
        <v>1792</v>
      </c>
      <c r="B25" s="12">
        <v>0</v>
      </c>
    </row>
    <row r="26" s="5" customFormat="1" ht="17.100000000000001" customHeight="1">
      <c r="A26" s="19" t="s">
        <v>1793</v>
      </c>
      <c r="B26" s="12">
        <v>0</v>
      </c>
    </row>
    <row r="27" s="5" customFormat="1" ht="17.100000000000001" customHeight="1">
      <c r="A27" s="19" t="s">
        <v>1794</v>
      </c>
      <c r="B27" s="12">
        <v>0</v>
      </c>
    </row>
    <row r="28" s="5" customFormat="1" ht="17.100000000000001" customHeight="1">
      <c r="A28" s="19" t="s">
        <v>1795</v>
      </c>
      <c r="B28" s="12">
        <v>0</v>
      </c>
    </row>
    <row r="29" s="5" customFormat="1" ht="17.100000000000001" customHeight="1">
      <c r="A29" s="19" t="s">
        <v>1796</v>
      </c>
      <c r="B29" s="12">
        <v>38750</v>
      </c>
    </row>
    <row r="30" s="5" customFormat="1" ht="17.100000000000001" customHeight="1">
      <c r="A30" s="18" t="s">
        <v>1797</v>
      </c>
      <c r="B30" s="12">
        <f>XFD31</f>
        <v>0</v>
      </c>
    </row>
    <row r="31" ht="14.25">
      <c r="A31" s="19" t="s">
        <v>1798</v>
      </c>
      <c r="B31" s="12">
        <v>0</v>
      </c>
    </row>
    <row r="32" ht="14.25">
      <c r="A32" s="18" t="s">
        <v>1799</v>
      </c>
      <c r="B32" s="12">
        <f>XFD33</f>
        <v>5737</v>
      </c>
    </row>
    <row r="33" ht="14.25">
      <c r="A33" s="110" t="s">
        <v>1800</v>
      </c>
      <c r="B33" s="12">
        <v>5737</v>
      </c>
    </row>
  </sheetData>
  <printOptions headings="0" gridLines="0"/>
  <pageMargins left="0.7868060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46.625"/>
    <col customWidth="1" min="2" max="2" style="5" width="31.625"/>
    <col customWidth="1" min="3" max="3" style="5" width="21.914100000000001"/>
    <col customWidth="1" min="4" max="257" style="5" width="9.1640599999999992"/>
  </cols>
  <sheetData>
    <row r="1" s="5" customFormat="1" ht="35.25" customHeight="1">
      <c r="A1" s="6" t="s">
        <v>1801</v>
      </c>
      <c r="B1" s="6"/>
    </row>
    <row r="2" s="5" customFormat="1" ht="15.75" customHeight="1">
      <c r="B2" s="8" t="s">
        <v>37</v>
      </c>
    </row>
    <row r="3" s="5" customFormat="1" ht="17.100000000000001" customHeight="1">
      <c r="A3" s="9" t="s">
        <v>38</v>
      </c>
      <c r="B3" s="9" t="s">
        <v>39</v>
      </c>
    </row>
    <row r="4" s="5" customFormat="1" ht="17.25" customHeight="1">
      <c r="A4" s="22" t="s">
        <v>1722</v>
      </c>
      <c r="B4" s="12">
        <f t="shared" ref="B4:B5" si="10">XFD5</f>
        <v>9350</v>
      </c>
    </row>
    <row r="5" s="5" customFormat="1" ht="17.100000000000001" customHeight="1">
      <c r="A5" s="18" t="s">
        <v>1723</v>
      </c>
      <c r="B5" s="12">
        <f t="shared" si="10"/>
        <v>9350</v>
      </c>
    </row>
    <row r="6" s="5" customFormat="1" ht="17.100000000000001" customHeight="1">
      <c r="A6" s="18" t="s">
        <v>1724</v>
      </c>
      <c r="B6" s="12">
        <f>XFD7+XFD39+XFD44+XFD50+XFD54</f>
        <v>9350</v>
      </c>
    </row>
    <row r="7" s="5" customFormat="1" ht="17.100000000000001" customHeight="1">
      <c r="A7" s="18" t="s">
        <v>1725</v>
      </c>
      <c r="B7" s="12">
        <f>SUM(XFD8:XFD38)</f>
        <v>9126</v>
      </c>
    </row>
    <row r="8" s="5" customFormat="1" ht="17.100000000000001" customHeight="1">
      <c r="A8" s="19" t="s">
        <v>1726</v>
      </c>
      <c r="B8" s="15">
        <v>0</v>
      </c>
    </row>
    <row r="9" s="5" customFormat="1" ht="17.100000000000001" customHeight="1">
      <c r="A9" s="19" t="s">
        <v>1727</v>
      </c>
      <c r="B9" s="12">
        <v>0</v>
      </c>
    </row>
    <row r="10" s="5" customFormat="1" ht="17.100000000000001" customHeight="1">
      <c r="A10" s="19" t="s">
        <v>1728</v>
      </c>
      <c r="B10" s="17">
        <v>0</v>
      </c>
    </row>
    <row r="11" s="5" customFormat="1" ht="17.100000000000001" customHeight="1">
      <c r="A11" s="19" t="s">
        <v>1729</v>
      </c>
      <c r="B11" s="12">
        <v>0</v>
      </c>
    </row>
    <row r="12" s="5" customFormat="1" ht="17.100000000000001" customHeight="1">
      <c r="A12" s="19" t="s">
        <v>1730</v>
      </c>
      <c r="B12" s="12">
        <v>0</v>
      </c>
    </row>
    <row r="13" s="5" customFormat="1" ht="17.100000000000001" customHeight="1">
      <c r="A13" s="19" t="s">
        <v>1731</v>
      </c>
      <c r="B13" s="12">
        <v>0</v>
      </c>
    </row>
    <row r="14" s="5" customFormat="1" ht="17.100000000000001" customHeight="1">
      <c r="A14" s="19" t="s">
        <v>1732</v>
      </c>
      <c r="B14" s="12">
        <v>0</v>
      </c>
    </row>
    <row r="15" s="5" customFormat="1" ht="17.100000000000001" customHeight="1">
      <c r="A15" s="19" t="s">
        <v>1733</v>
      </c>
      <c r="B15" s="12">
        <v>0</v>
      </c>
    </row>
    <row r="16" s="5" customFormat="1" ht="17.100000000000001" customHeight="1">
      <c r="A16" s="19" t="s">
        <v>1734</v>
      </c>
      <c r="B16" s="12">
        <v>0</v>
      </c>
    </row>
    <row r="17" s="5" customFormat="1" ht="17.100000000000001" customHeight="1">
      <c r="A17" s="19" t="s">
        <v>1735</v>
      </c>
      <c r="B17" s="12">
        <v>0</v>
      </c>
    </row>
    <row r="18" s="5" customFormat="1" ht="17.100000000000001" customHeight="1">
      <c r="A18" s="19" t="s">
        <v>1736</v>
      </c>
      <c r="B18" s="12">
        <v>0</v>
      </c>
    </row>
    <row r="19" s="5" customFormat="1" ht="17.100000000000001" customHeight="1">
      <c r="A19" s="19" t="s">
        <v>1737</v>
      </c>
      <c r="B19" s="12">
        <v>0</v>
      </c>
    </row>
    <row r="20" s="5" customFormat="1" ht="17.100000000000001" customHeight="1">
      <c r="A20" s="19" t="s">
        <v>1738</v>
      </c>
      <c r="B20" s="12">
        <v>0</v>
      </c>
    </row>
    <row r="21" s="5" customFormat="1" ht="17.100000000000001" customHeight="1">
      <c r="A21" s="19" t="s">
        <v>1739</v>
      </c>
      <c r="B21" s="12">
        <v>0</v>
      </c>
    </row>
    <row r="22" s="5" customFormat="1" ht="17.100000000000001" customHeight="1">
      <c r="A22" s="19" t="s">
        <v>1740</v>
      </c>
      <c r="B22" s="12">
        <v>0</v>
      </c>
    </row>
    <row r="23" s="5" customFormat="1" ht="17.100000000000001" customHeight="1">
      <c r="A23" s="19" t="s">
        <v>1741</v>
      </c>
      <c r="B23" s="12">
        <v>0</v>
      </c>
    </row>
    <row r="24" s="5" customFormat="1" ht="17.100000000000001" customHeight="1">
      <c r="A24" s="19" t="s">
        <v>1742</v>
      </c>
      <c r="B24" s="12">
        <v>0</v>
      </c>
    </row>
    <row r="25" s="5" customFormat="1" ht="17.100000000000001" customHeight="1">
      <c r="A25" s="19" t="s">
        <v>1743</v>
      </c>
      <c r="B25" s="12">
        <v>0</v>
      </c>
    </row>
    <row r="26" s="5" customFormat="1" ht="17.100000000000001" customHeight="1">
      <c r="A26" s="19" t="s">
        <v>1744</v>
      </c>
      <c r="B26" s="12">
        <v>0</v>
      </c>
    </row>
    <row r="27" s="5" customFormat="1" ht="17.100000000000001" customHeight="1">
      <c r="A27" s="19" t="s">
        <v>1745</v>
      </c>
      <c r="B27" s="12">
        <v>0</v>
      </c>
    </row>
    <row r="28" s="5" customFormat="1" ht="17.100000000000001" customHeight="1">
      <c r="A28" s="19" t="s">
        <v>1746</v>
      </c>
      <c r="B28" s="12">
        <v>0</v>
      </c>
    </row>
    <row r="29" s="5" customFormat="1" ht="17.100000000000001" customHeight="1">
      <c r="A29" s="19" t="s">
        <v>1747</v>
      </c>
      <c r="B29" s="12">
        <v>0</v>
      </c>
    </row>
    <row r="30" s="5" customFormat="1" ht="17.100000000000001" customHeight="1">
      <c r="A30" s="19" t="s">
        <v>1748</v>
      </c>
      <c r="B30" s="12">
        <v>0</v>
      </c>
    </row>
    <row r="31" s="5" customFormat="1" ht="17.100000000000001" customHeight="1">
      <c r="A31" s="19" t="s">
        <v>1749</v>
      </c>
      <c r="B31" s="12">
        <v>0</v>
      </c>
    </row>
    <row r="32" s="5" customFormat="1" ht="17.100000000000001" customHeight="1">
      <c r="A32" s="19" t="s">
        <v>1750</v>
      </c>
      <c r="B32" s="12">
        <v>0</v>
      </c>
    </row>
    <row r="33" s="5" customFormat="1" ht="17.100000000000001" customHeight="1">
      <c r="A33" s="19" t="s">
        <v>1751</v>
      </c>
      <c r="B33" s="12">
        <v>0</v>
      </c>
    </row>
    <row r="34" s="5" customFormat="1" ht="17.100000000000001" customHeight="1">
      <c r="A34" s="19" t="s">
        <v>1752</v>
      </c>
      <c r="B34" s="12">
        <v>0</v>
      </c>
    </row>
    <row r="35" s="5" customFormat="1" ht="17.100000000000001" customHeight="1">
      <c r="A35" s="19" t="s">
        <v>1753</v>
      </c>
      <c r="B35" s="12">
        <v>0</v>
      </c>
    </row>
    <row r="36" s="5" customFormat="1" ht="17.100000000000001" customHeight="1">
      <c r="A36" s="19" t="s">
        <v>1754</v>
      </c>
      <c r="B36" s="12">
        <v>0</v>
      </c>
    </row>
    <row r="37" s="5" customFormat="1" ht="17.100000000000001" customHeight="1">
      <c r="A37" s="19" t="s">
        <v>1755</v>
      </c>
      <c r="B37" s="12">
        <v>0</v>
      </c>
    </row>
    <row r="38" s="5" customFormat="1" ht="17.100000000000001" customHeight="1">
      <c r="A38" s="19" t="s">
        <v>1756</v>
      </c>
      <c r="B38" s="12">
        <v>9126</v>
      </c>
    </row>
    <row r="39" s="5" customFormat="1" ht="17.100000000000001" customHeight="1">
      <c r="A39" s="18" t="s">
        <v>1757</v>
      </c>
      <c r="B39" s="12">
        <f>SUM(XFD40:XFD43)</f>
        <v>224</v>
      </c>
    </row>
    <row r="40" s="5" customFormat="1" ht="17.100000000000001" customHeight="1">
      <c r="A40" s="19" t="s">
        <v>1758</v>
      </c>
      <c r="B40" s="12">
        <v>0</v>
      </c>
    </row>
    <row r="41" s="5" customFormat="1" ht="17.100000000000001" customHeight="1">
      <c r="A41" s="19" t="s">
        <v>1759</v>
      </c>
      <c r="B41" s="12">
        <v>224</v>
      </c>
    </row>
    <row r="42" s="5" customFormat="1" ht="17.100000000000001" customHeight="1">
      <c r="A42" s="19" t="s">
        <v>1760</v>
      </c>
      <c r="B42" s="12">
        <v>0</v>
      </c>
    </row>
    <row r="43" s="5" customFormat="1" ht="17.100000000000001" customHeight="1">
      <c r="A43" s="19" t="s">
        <v>1761</v>
      </c>
      <c r="B43" s="12">
        <v>0</v>
      </c>
    </row>
    <row r="44" s="5" customFormat="1" ht="17.100000000000001" customHeight="1">
      <c r="A44" s="18" t="s">
        <v>1762</v>
      </c>
      <c r="B44" s="12">
        <f>SUM(XFD45:XFD49)</f>
        <v>0</v>
      </c>
    </row>
    <row r="45" s="5" customFormat="1" ht="17.100000000000001" customHeight="1">
      <c r="A45" s="19" t="s">
        <v>1763</v>
      </c>
      <c r="B45" s="12">
        <v>0</v>
      </c>
    </row>
    <row r="46" s="5" customFormat="1" ht="17.100000000000001" customHeight="1">
      <c r="A46" s="19" t="s">
        <v>1764</v>
      </c>
      <c r="B46" s="12">
        <v>0</v>
      </c>
    </row>
    <row r="47" s="5" customFormat="1" ht="17.100000000000001" customHeight="1">
      <c r="A47" s="19" t="s">
        <v>1765</v>
      </c>
      <c r="B47" s="12">
        <v>0</v>
      </c>
    </row>
    <row r="48" s="5" customFormat="1" ht="17.100000000000001" customHeight="1">
      <c r="A48" s="19" t="s">
        <v>1766</v>
      </c>
      <c r="B48" s="12">
        <v>0</v>
      </c>
    </row>
    <row r="49" s="5" customFormat="1" ht="17.100000000000001" customHeight="1">
      <c r="A49" s="19" t="s">
        <v>1767</v>
      </c>
      <c r="B49" s="12">
        <v>0</v>
      </c>
    </row>
    <row r="50" s="5" customFormat="1" ht="17.100000000000001" customHeight="1">
      <c r="A50" s="18" t="s">
        <v>1768</v>
      </c>
      <c r="B50" s="12">
        <f>SUM(XFD51:XFD53)</f>
        <v>0</v>
      </c>
    </row>
    <row r="51" s="5" customFormat="1" ht="17.100000000000001" customHeight="1">
      <c r="A51" s="19" t="s">
        <v>1769</v>
      </c>
      <c r="B51" s="12">
        <v>0</v>
      </c>
    </row>
    <row r="52" ht="14.25">
      <c r="A52" s="19" t="s">
        <v>1770</v>
      </c>
      <c r="B52" s="12">
        <v>0</v>
      </c>
    </row>
    <row r="53" ht="14.25">
      <c r="A53" s="19" t="s">
        <v>1771</v>
      </c>
      <c r="B53" s="12">
        <v>0</v>
      </c>
    </row>
    <row r="54" ht="14.25">
      <c r="A54" s="18" t="s">
        <v>1772</v>
      </c>
      <c r="B54" s="12">
        <v>0</v>
      </c>
    </row>
  </sheetData>
  <mergeCells count="1">
    <mergeCell ref="A1:B1"/>
  </mergeCells>
  <printOptions headings="0" gridLines="0"/>
  <pageMargins left="0.55069399999999991" right="0.66874999999999984" top="1" bottom="1" header="0.5"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3" topLeftCell="B4" activePane="bottomRight" state="frozen"/>
      <selection activeCell="B6" activeCellId="0" sqref="B6"/>
    </sheetView>
  </sheetViews>
  <sheetFormatPr baseColWidth="8" defaultColWidth="9.1640599999999992" defaultRowHeight="14.25" customHeight="1"/>
  <cols>
    <col customWidth="1" min="1" max="1" style="5" width="30.125"/>
    <col customWidth="1" min="2" max="2" style="5" width="27.25"/>
    <col customWidth="1" hidden="1" min="3" max="6" style="5" width="9.125"/>
    <col customWidth="1" hidden="1" min="7" max="7" style="5" width="5.625"/>
    <col customWidth="1" min="8" max="250" style="5" width="9.125"/>
    <col customWidth="1" min="251" max="257" style="5" width="9.1640599999999992"/>
  </cols>
  <sheetData>
    <row r="1" s="5" customFormat="1" ht="33.950000000000003" customHeight="1">
      <c r="A1" s="6" t="s">
        <v>36</v>
      </c>
      <c r="B1" s="6"/>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c r="F4" s="11"/>
      <c r="G4" s="11"/>
    </row>
    <row r="5" s="5" customFormat="1" ht="17.100000000000001" customHeight="1">
      <c r="A5" s="9" t="s">
        <v>40</v>
      </c>
      <c r="B5" s="12">
        <v>506099</v>
      </c>
      <c r="C5" s="10"/>
      <c r="D5" s="11"/>
      <c r="E5" s="11"/>
      <c r="F5" s="11"/>
      <c r="G5" s="11"/>
    </row>
    <row r="6" s="5" customFormat="1" ht="17.100000000000001" customHeight="1">
      <c r="A6" s="13" t="s">
        <v>41</v>
      </c>
      <c r="B6" s="12">
        <v>344408</v>
      </c>
      <c r="C6" s="10"/>
      <c r="D6" s="11"/>
      <c r="E6" s="11"/>
      <c r="F6" s="11"/>
      <c r="G6" s="11"/>
    </row>
    <row r="7" s="5" customFormat="1" ht="17.100000000000001" customHeight="1">
      <c r="A7" s="13" t="s">
        <v>42</v>
      </c>
      <c r="B7" s="12">
        <v>139256</v>
      </c>
      <c r="C7" s="10"/>
      <c r="D7" s="11"/>
      <c r="E7" s="11"/>
      <c r="F7" s="11"/>
      <c r="G7" s="11"/>
    </row>
    <row r="8" s="5" customFormat="1" ht="17.100000000000001" customHeight="1">
      <c r="A8" s="13" t="s">
        <v>43</v>
      </c>
      <c r="B8" s="12">
        <v>47707</v>
      </c>
      <c r="C8" s="10"/>
      <c r="D8" s="11"/>
      <c r="E8" s="11"/>
      <c r="F8" s="11"/>
      <c r="G8" s="11"/>
    </row>
    <row r="9" s="5" customFormat="1" ht="17.100000000000001" customHeight="1">
      <c r="A9" s="13" t="s">
        <v>44</v>
      </c>
      <c r="B9" s="12">
        <v>9712</v>
      </c>
      <c r="C9" s="10"/>
      <c r="D9" s="11"/>
      <c r="E9" s="11"/>
      <c r="F9" s="11"/>
      <c r="G9" s="11"/>
    </row>
    <row r="10" s="5" customFormat="1" ht="17.100000000000001" customHeight="1">
      <c r="A10" s="13" t="s">
        <v>45</v>
      </c>
      <c r="B10" s="12">
        <v>8164</v>
      </c>
      <c r="C10" s="10"/>
      <c r="D10" s="11"/>
      <c r="E10" s="11"/>
      <c r="F10" s="11"/>
      <c r="G10" s="11"/>
    </row>
    <row r="11" s="5" customFormat="1" ht="17.100000000000001" customHeight="1">
      <c r="A11" s="13" t="s">
        <v>46</v>
      </c>
      <c r="B11" s="12">
        <v>31510</v>
      </c>
      <c r="C11" s="10"/>
      <c r="D11" s="11"/>
      <c r="E11" s="11"/>
      <c r="F11" s="11"/>
      <c r="G11" s="11"/>
    </row>
    <row r="12" s="5" customFormat="1" ht="17.100000000000001" customHeight="1">
      <c r="A12" s="13" t="s">
        <v>47</v>
      </c>
      <c r="B12" s="12">
        <v>11826</v>
      </c>
      <c r="C12" s="10"/>
      <c r="D12" s="11"/>
      <c r="E12" s="11"/>
      <c r="F12" s="11"/>
      <c r="G12" s="11"/>
    </row>
    <row r="13" s="5" customFormat="1" ht="17.100000000000001" customHeight="1">
      <c r="A13" s="13" t="s">
        <v>48</v>
      </c>
      <c r="B13" s="12">
        <v>6121</v>
      </c>
      <c r="C13" s="10"/>
      <c r="D13" s="11"/>
      <c r="E13" s="11"/>
      <c r="F13" s="11"/>
      <c r="G13" s="11"/>
    </row>
    <row r="14" s="5" customFormat="1" ht="17.100000000000001" customHeight="1">
      <c r="A14" s="13" t="s">
        <v>49</v>
      </c>
      <c r="B14" s="12">
        <v>8044</v>
      </c>
      <c r="C14" s="10"/>
      <c r="D14" s="11"/>
      <c r="E14" s="11"/>
      <c r="F14" s="11"/>
      <c r="G14" s="11"/>
    </row>
    <row r="15" s="5" customFormat="1" ht="17.100000000000001" customHeight="1">
      <c r="A15" s="13" t="s">
        <v>50</v>
      </c>
      <c r="B15" s="12">
        <v>15752</v>
      </c>
      <c r="C15" s="10"/>
      <c r="D15" s="11"/>
      <c r="E15" s="11"/>
      <c r="F15" s="11"/>
      <c r="G15" s="11"/>
    </row>
    <row r="16" s="5" customFormat="1" ht="17.100000000000001" customHeight="1">
      <c r="A16" s="13" t="s">
        <v>51</v>
      </c>
      <c r="B16" s="12">
        <v>9982</v>
      </c>
      <c r="C16" s="10"/>
      <c r="D16" s="11"/>
      <c r="E16" s="11"/>
      <c r="F16" s="11"/>
      <c r="G16" s="11"/>
    </row>
    <row r="17" s="5" customFormat="1" ht="17.100000000000001" customHeight="1">
      <c r="A17" s="13" t="s">
        <v>52</v>
      </c>
      <c r="B17" s="12">
        <v>27169</v>
      </c>
      <c r="C17" s="10"/>
      <c r="D17" s="11"/>
      <c r="E17" s="11"/>
      <c r="F17" s="11"/>
      <c r="G17" s="11"/>
    </row>
    <row r="18" s="5" customFormat="1" ht="17.100000000000001" customHeight="1">
      <c r="A18" s="13" t="s">
        <v>53</v>
      </c>
      <c r="B18" s="12">
        <v>28517</v>
      </c>
      <c r="C18" s="10"/>
      <c r="D18" s="11"/>
      <c r="E18" s="11"/>
      <c r="F18" s="11"/>
      <c r="G18" s="11"/>
    </row>
    <row r="19" s="5" customFormat="1" ht="17.100000000000001" customHeight="1">
      <c r="A19" s="13" t="s">
        <v>54</v>
      </c>
      <c r="B19" s="12">
        <v>0</v>
      </c>
      <c r="C19" s="10"/>
      <c r="D19" s="11"/>
      <c r="E19" s="11"/>
      <c r="F19" s="11"/>
      <c r="G19" s="11"/>
    </row>
    <row r="20" s="5" customFormat="1" ht="18.75" customHeight="1">
      <c r="A20" s="13" t="s">
        <v>55</v>
      </c>
      <c r="B20" s="12">
        <v>539</v>
      </c>
      <c r="C20" s="10"/>
      <c r="D20" s="11"/>
      <c r="E20" s="11"/>
      <c r="F20" s="11"/>
      <c r="G20" s="11"/>
    </row>
    <row r="21" s="5" customFormat="1" ht="17.100000000000001" customHeight="1">
      <c r="A21" s="13" t="s">
        <v>56</v>
      </c>
      <c r="B21" s="12">
        <v>109</v>
      </c>
      <c r="C21" s="10"/>
      <c r="D21" s="11"/>
      <c r="E21" s="11"/>
      <c r="F21" s="11"/>
      <c r="G21" s="11"/>
    </row>
    <row r="22" s="5" customFormat="1" ht="17.100000000000001" customHeight="1">
      <c r="A22" s="13" t="s">
        <v>57</v>
      </c>
      <c r="B22" s="12">
        <v>161691</v>
      </c>
      <c r="C22" s="10"/>
      <c r="D22" s="11"/>
      <c r="E22" s="11"/>
      <c r="F22" s="11"/>
      <c r="G22" s="11"/>
    </row>
    <row r="23" s="5" customFormat="1" ht="17.100000000000001" customHeight="1">
      <c r="A23" s="13" t="s">
        <v>58</v>
      </c>
      <c r="B23" s="12">
        <v>22927</v>
      </c>
      <c r="C23" s="10"/>
      <c r="D23" s="11"/>
      <c r="E23" s="11"/>
      <c r="F23" s="11"/>
      <c r="G23" s="11"/>
    </row>
    <row r="24" s="5" customFormat="1" ht="17.100000000000001" customHeight="1">
      <c r="A24" s="13" t="s">
        <v>59</v>
      </c>
      <c r="B24" s="12">
        <v>21543</v>
      </c>
      <c r="C24" s="10"/>
      <c r="D24" s="11"/>
      <c r="E24" s="11"/>
      <c r="F24" s="11"/>
      <c r="G24" s="11"/>
    </row>
    <row r="25" s="5" customFormat="1" ht="17.100000000000001" customHeight="1">
      <c r="A25" s="13" t="s">
        <v>60</v>
      </c>
      <c r="B25" s="12">
        <v>31059</v>
      </c>
      <c r="C25" s="10"/>
      <c r="D25" s="11"/>
      <c r="E25" s="11"/>
      <c r="F25" s="11"/>
      <c r="G25" s="11"/>
    </row>
    <row r="26" s="5" customFormat="1" ht="17.100000000000001" customHeight="1">
      <c r="A26" s="13" t="s">
        <v>61</v>
      </c>
      <c r="B26" s="12">
        <v>0</v>
      </c>
      <c r="C26" s="10"/>
      <c r="D26" s="11"/>
      <c r="E26" s="11"/>
      <c r="F26" s="11"/>
      <c r="G26" s="11"/>
    </row>
    <row r="27" s="5" customFormat="1" ht="17.100000000000001" customHeight="1">
      <c r="A27" s="13" t="s">
        <v>62</v>
      </c>
      <c r="B27" s="12">
        <v>73794</v>
      </c>
      <c r="C27" s="10"/>
      <c r="D27" s="11"/>
      <c r="E27" s="11"/>
      <c r="F27" s="11"/>
      <c r="G27" s="11"/>
    </row>
    <row r="28" s="5" customFormat="1" ht="17.100000000000001" customHeight="1">
      <c r="A28" s="13" t="s">
        <v>63</v>
      </c>
      <c r="B28" s="12">
        <v>12368</v>
      </c>
      <c r="C28" s="10"/>
      <c r="D28" s="11"/>
      <c r="E28" s="11"/>
      <c r="F28" s="11"/>
      <c r="G28" s="11"/>
    </row>
    <row r="29" s="5" customFormat="1" ht="15.6" customHeight="1"/>
  </sheetData>
  <mergeCells count="3">
    <mergeCell ref="A1:B1"/>
    <mergeCell ref="A2:B2"/>
    <mergeCell ref="A3:B3"/>
  </mergeCells>
  <printOptions headings="0" gridLines="0"/>
  <pageMargins left="1.2201390000000001" right="1.1020829999999999" top="0.55069399999999991" bottom="1" header="0"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48.125"/>
    <col customWidth="1" min="2" max="2" style="5" width="36.125"/>
    <col customWidth="1" min="3" max="257" style="5" width="9.1640599999999992"/>
  </cols>
  <sheetData>
    <row r="1" s="5" customFormat="1" ht="35.25" customHeight="1">
      <c r="A1" s="6" t="s">
        <v>1802</v>
      </c>
      <c r="B1" s="6"/>
    </row>
    <row r="2" s="5" customFormat="1" ht="15.75" customHeight="1">
      <c r="A2" s="8"/>
      <c r="B2" s="8" t="s">
        <v>37</v>
      </c>
    </row>
    <row r="3" s="5" customFormat="1" ht="17.100000000000001" customHeight="1">
      <c r="A3" s="9" t="s">
        <v>38</v>
      </c>
      <c r="B3" s="9" t="s">
        <v>39</v>
      </c>
    </row>
    <row r="4" s="5" customFormat="1" ht="17.25" customHeight="1">
      <c r="A4" s="22" t="s">
        <v>1774</v>
      </c>
      <c r="B4" s="12">
        <f>XFD5+XFD8</f>
        <v>5224</v>
      </c>
    </row>
    <row r="5" s="5" customFormat="1" ht="17.100000000000001" customHeight="1">
      <c r="A5" s="18" t="s">
        <v>436</v>
      </c>
      <c r="B5" s="12">
        <f t="shared" ref="B5:B6" si="11">XFD6</f>
        <v>0</v>
      </c>
    </row>
    <row r="6" s="5" customFormat="1" ht="17.100000000000001" customHeight="1">
      <c r="A6" s="18" t="s">
        <v>456</v>
      </c>
      <c r="B6" s="12">
        <f t="shared" si="11"/>
        <v>0</v>
      </c>
    </row>
    <row r="7" s="5" customFormat="1" ht="17.100000000000001" customHeight="1">
      <c r="A7" s="19" t="s">
        <v>1775</v>
      </c>
      <c r="B7" s="12">
        <v>0</v>
      </c>
    </row>
    <row r="8" s="5" customFormat="1" ht="17.100000000000001" customHeight="1">
      <c r="A8" s="18" t="s">
        <v>1774</v>
      </c>
      <c r="B8" s="12">
        <f>XFD9+XFD20+XFD30+XFD32</f>
        <v>5224</v>
      </c>
    </row>
    <row r="9" s="5" customFormat="1" ht="17.100000000000001" customHeight="1">
      <c r="A9" s="18" t="s">
        <v>1776</v>
      </c>
      <c r="B9" s="12">
        <f>SUM(XFD10:XFD19)</f>
        <v>37</v>
      </c>
    </row>
    <row r="10" s="5" customFormat="1" ht="17.100000000000001" customHeight="1">
      <c r="A10" s="19" t="s">
        <v>1777</v>
      </c>
      <c r="B10" s="12">
        <v>0</v>
      </c>
    </row>
    <row r="11" s="5" customFormat="1" ht="17.100000000000001" customHeight="1">
      <c r="A11" s="19" t="s">
        <v>1778</v>
      </c>
      <c r="B11" s="12">
        <v>0</v>
      </c>
    </row>
    <row r="12" s="5" customFormat="1" ht="17.100000000000001" customHeight="1">
      <c r="A12" s="19" t="s">
        <v>1779</v>
      </c>
      <c r="B12" s="12">
        <v>0</v>
      </c>
    </row>
    <row r="13" s="5" customFormat="1" ht="17.100000000000001" customHeight="1">
      <c r="A13" s="19" t="s">
        <v>1780</v>
      </c>
      <c r="B13" s="12">
        <v>0</v>
      </c>
    </row>
    <row r="14" s="5" customFormat="1" ht="17.100000000000001" customHeight="1">
      <c r="A14" s="19" t="s">
        <v>1781</v>
      </c>
      <c r="B14" s="12">
        <v>2</v>
      </c>
    </row>
    <row r="15" s="5" customFormat="1" ht="17.100000000000001" customHeight="1">
      <c r="A15" s="19" t="s">
        <v>1782</v>
      </c>
      <c r="B15" s="12">
        <v>0</v>
      </c>
    </row>
    <row r="16" s="5" customFormat="1" ht="17.100000000000001" customHeight="1">
      <c r="A16" s="19" t="s">
        <v>1783</v>
      </c>
      <c r="B16" s="12">
        <v>0</v>
      </c>
    </row>
    <row r="17" s="5" customFormat="1" ht="17.100000000000001" customHeight="1">
      <c r="A17" s="19" t="s">
        <v>1784</v>
      </c>
      <c r="B17" s="12">
        <v>0</v>
      </c>
    </row>
    <row r="18" s="5" customFormat="1" ht="17.100000000000001" customHeight="1">
      <c r="A18" s="110" t="s">
        <v>1785</v>
      </c>
      <c r="B18" s="12">
        <v>0</v>
      </c>
    </row>
    <row r="19" s="5" customFormat="1" ht="17.100000000000001" customHeight="1">
      <c r="A19" s="19" t="s">
        <v>1786</v>
      </c>
      <c r="B19" s="12">
        <v>35</v>
      </c>
    </row>
    <row r="20" s="5" customFormat="1" ht="17.100000000000001" customHeight="1">
      <c r="A20" s="18" t="s">
        <v>1787</v>
      </c>
      <c r="B20" s="12">
        <f>SUM(XFD21:XFD29)</f>
        <v>0</v>
      </c>
    </row>
    <row r="21" s="5" customFormat="1" ht="17.100000000000001" customHeight="1">
      <c r="A21" s="19" t="s">
        <v>1788</v>
      </c>
      <c r="B21" s="12">
        <v>0</v>
      </c>
    </row>
    <row r="22" s="5" customFormat="1" ht="17.100000000000001" customHeight="1">
      <c r="A22" s="19" t="s">
        <v>1789</v>
      </c>
      <c r="B22" s="12">
        <v>0</v>
      </c>
    </row>
    <row r="23" s="5" customFormat="1" ht="17.100000000000001" customHeight="1">
      <c r="A23" s="19" t="s">
        <v>1790</v>
      </c>
      <c r="B23" s="12">
        <v>0</v>
      </c>
    </row>
    <row r="24" s="5" customFormat="1" ht="17.100000000000001" customHeight="1">
      <c r="A24" s="19" t="s">
        <v>1791</v>
      </c>
      <c r="B24" s="12">
        <v>0</v>
      </c>
    </row>
    <row r="25" s="5" customFormat="1" ht="17.100000000000001" customHeight="1">
      <c r="A25" s="19" t="s">
        <v>1792</v>
      </c>
      <c r="B25" s="12">
        <v>0</v>
      </c>
    </row>
    <row r="26" s="5" customFormat="1" ht="17.100000000000001" customHeight="1">
      <c r="A26" s="19" t="s">
        <v>1793</v>
      </c>
      <c r="B26" s="12">
        <v>0</v>
      </c>
    </row>
    <row r="27" s="5" customFormat="1" ht="17.100000000000001" customHeight="1">
      <c r="A27" s="19" t="s">
        <v>1794</v>
      </c>
      <c r="B27" s="12">
        <v>0</v>
      </c>
    </row>
    <row r="28" s="5" customFormat="1" ht="17.100000000000001" customHeight="1">
      <c r="A28" s="19" t="s">
        <v>1795</v>
      </c>
      <c r="B28" s="12">
        <v>0</v>
      </c>
    </row>
    <row r="29" s="5" customFormat="1" ht="17.100000000000001" customHeight="1">
      <c r="A29" s="19" t="s">
        <v>1796</v>
      </c>
      <c r="B29" s="12">
        <v>0</v>
      </c>
    </row>
    <row r="30" s="5" customFormat="1" ht="17.100000000000001" customHeight="1">
      <c r="A30" s="18" t="s">
        <v>1797</v>
      </c>
      <c r="B30" s="12">
        <f>XFD31</f>
        <v>0</v>
      </c>
    </row>
    <row r="31" ht="14.25">
      <c r="A31" s="19" t="s">
        <v>1798</v>
      </c>
      <c r="B31" s="12">
        <v>0</v>
      </c>
    </row>
    <row r="32" ht="14.25">
      <c r="A32" s="18" t="s">
        <v>1799</v>
      </c>
      <c r="B32" s="12">
        <f>XFD33</f>
        <v>5187</v>
      </c>
    </row>
    <row r="33" ht="14.25">
      <c r="A33" s="110" t="s">
        <v>1800</v>
      </c>
      <c r="B33" s="12">
        <v>5187</v>
      </c>
    </row>
  </sheetData>
  <mergeCells count="1">
    <mergeCell ref="A1:B1"/>
  </mergeCells>
  <printOptions headings="0" gridLines="0"/>
  <pageMargins left="0.7083330000000001" right="0.78680600000000001" top="1" bottom="1" header="0.5" footer="0"/>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7" activeCellId="0" sqref="A7"/>
    </sheetView>
  </sheetViews>
  <sheetFormatPr baseColWidth="8" defaultColWidth="9" defaultRowHeight="13.5" customHeight="1"/>
  <cols>
    <col customWidth="1" min="1" max="1" style="111" width="34.988300000000002"/>
    <col customWidth="1" min="2" max="2" style="111" width="15.0898"/>
    <col customWidth="1" min="3" max="3" style="111" width="9.25"/>
    <col customWidth="1" min="4" max="4" style="111" width="9.5"/>
    <col customWidth="1" min="5" max="8" style="111" width="9.25"/>
    <col customWidth="1" min="9" max="145" style="111" width="6.8554700000000004"/>
    <col bestFit="1" customWidth="1" min="146" max="257" style="111" width="6.8554700000000004"/>
  </cols>
  <sheetData>
    <row r="1" s="112" customFormat="1" ht="38" customHeight="1">
      <c r="A1" s="113" t="s">
        <v>1204</v>
      </c>
      <c r="B1" s="113"/>
      <c r="C1" s="113"/>
      <c r="D1" s="113"/>
      <c r="E1" s="113"/>
      <c r="F1" s="113"/>
      <c r="G1" s="113"/>
      <c r="H1" s="113"/>
    </row>
    <row r="2" s="112" customFormat="1" ht="19" customHeight="1">
      <c r="A2" s="114"/>
    </row>
    <row r="3" s="115" customFormat="1" ht="21.75" customHeight="1">
      <c r="A3" s="116" t="s">
        <v>1205</v>
      </c>
      <c r="B3" s="83" t="s">
        <v>1675</v>
      </c>
      <c r="C3" s="83"/>
      <c r="D3" s="83"/>
      <c r="E3" s="83"/>
      <c r="F3" s="83"/>
      <c r="G3" s="83"/>
      <c r="H3" s="83"/>
    </row>
    <row r="4" s="112" customFormat="1" ht="21.75" customHeight="1">
      <c r="A4" s="117"/>
      <c r="B4" s="118" t="s">
        <v>1151</v>
      </c>
      <c r="C4" s="119" t="s">
        <v>1206</v>
      </c>
      <c r="D4" s="119" t="s">
        <v>1164</v>
      </c>
      <c r="E4" s="119" t="s">
        <v>1803</v>
      </c>
      <c r="F4" s="120" t="s">
        <v>1804</v>
      </c>
      <c r="G4" s="119" t="s">
        <v>1153</v>
      </c>
      <c r="H4" s="120" t="s">
        <v>1154</v>
      </c>
    </row>
    <row r="5" s="112" customFormat="1" ht="35" customHeight="1">
      <c r="A5" s="88" t="s">
        <v>1805</v>
      </c>
      <c r="B5" s="89">
        <v>91</v>
      </c>
      <c r="C5" s="92">
        <v>2</v>
      </c>
      <c r="D5" s="92">
        <v>89</v>
      </c>
      <c r="E5" s="92">
        <v>0</v>
      </c>
      <c r="F5" s="92">
        <v>0</v>
      </c>
      <c r="G5" s="92">
        <v>0</v>
      </c>
      <c r="H5" s="93">
        <v>0</v>
      </c>
    </row>
    <row r="6" s="112" customFormat="1" ht="18.75" customHeight="1">
      <c r="A6" s="90" t="s">
        <v>1806</v>
      </c>
      <c r="B6" s="89">
        <v>91</v>
      </c>
      <c r="C6" s="92">
        <v>2</v>
      </c>
      <c r="D6" s="92">
        <v>89</v>
      </c>
      <c r="E6" s="92">
        <v>0</v>
      </c>
      <c r="F6" s="92">
        <v>0</v>
      </c>
      <c r="G6" s="92">
        <v>0</v>
      </c>
      <c r="H6" s="93">
        <v>0</v>
      </c>
    </row>
    <row r="7" s="112" customFormat="1" ht="18.75" customHeight="1">
      <c r="A7" s="90" t="s">
        <v>1807</v>
      </c>
      <c r="B7" s="89">
        <v>91</v>
      </c>
      <c r="C7" s="92">
        <v>2</v>
      </c>
      <c r="D7" s="93">
        <v>89</v>
      </c>
      <c r="E7" s="121"/>
      <c r="F7" s="93"/>
      <c r="G7" s="93"/>
      <c r="H7" s="93"/>
    </row>
    <row r="8" s="36" customFormat="1" ht="18.7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row>
    <row r="9" s="36" customFormat="1" ht="18.75" customHeight="1">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row>
    <row r="10" s="36" customFormat="1" ht="18.75" customHeight="1">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row>
    <row r="11" s="36" customFormat="1" ht="18.75" customHeigh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row>
    <row r="12" s="36" customFormat="1" ht="18.75" customHeight="1">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row>
    <row r="13" s="36" customFormat="1" ht="18.75" customHeight="1">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row>
    <row r="14" s="36" customFormat="1" ht="18.75"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row>
    <row r="15" s="36" customFormat="1" ht="18.75"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row>
    <row r="16" s="36" customFormat="1" ht="18.75" customHeight="1">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row>
    <row r="17" s="36" customFormat="1" ht="18.75" customHeight="1">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row>
    <row r="18" s="36" customFormat="1" ht="18.75" customHeight="1">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row>
    <row r="19" s="36" customFormat="1" ht="18.75" customHeight="1">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row>
    <row r="20" s="36" customFormat="1" ht="18.75" customHeight="1">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row>
    <row r="21" s="36" customFormat="1" ht="18.7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row>
    <row r="22" s="36" customFormat="1" ht="18.7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row>
    <row r="23" s="36" customFormat="1" ht="18.7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row>
    <row r="24" s="36" customFormat="1" ht="18.7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row>
    <row r="25" s="36" customFormat="1" ht="18.7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row>
    <row r="26" s="36" customFormat="1" ht="18.7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row>
    <row r="27" s="36" customFormat="1" ht="18.7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row>
    <row r="28" s="36" customFormat="1" ht="18.7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row>
    <row r="29" s="36" customFormat="1" ht="18.7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row>
    <row r="30" s="36" customFormat="1" ht="18.7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row>
    <row r="31" s="36" customFormat="1" ht="18.7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row>
    <row r="32" s="36" customFormat="1" ht="18.7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row>
    <row r="33" s="36" customFormat="1" ht="18.7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row>
    <row r="34" s="36" customFormat="1" ht="18.7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row>
    <row r="35" s="36" customFormat="1" ht="18.7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row>
    <row r="36" s="36" customFormat="1" ht="18.7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row>
    <row r="37" s="36" customFormat="1" ht="18.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row>
    <row r="38" s="36" customFormat="1" ht="18.7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row>
    <row r="39" s="36" customFormat="1" ht="18.7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row>
    <row r="40" s="36" customFormat="1" ht="18.7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row>
    <row r="41" s="36" customFormat="1" ht="18.7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row>
    <row r="42" s="36" customFormat="1" ht="18.7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row>
    <row r="43" s="36" customFormat="1" ht="18.7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row>
    <row r="44" s="36" customFormat="1" ht="18.7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row>
    <row r="45" s="36" customFormat="1" ht="18.7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row>
    <row r="46" s="36" customFormat="1" ht="18.7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row>
    <row r="47" s="36" customFormat="1" ht="18.7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row>
    <row r="48" s="36" customFormat="1" ht="18.7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row>
    <row r="49" s="36" customFormat="1" ht="18.7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row>
    <row r="50" s="36" customFormat="1" ht="18.7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c r="DW50" s="112"/>
      <c r="DX50" s="112"/>
      <c r="DY50" s="112"/>
      <c r="DZ50" s="112"/>
      <c r="EA50" s="112"/>
      <c r="EB50" s="112"/>
      <c r="EC50" s="112"/>
      <c r="ED50" s="112"/>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row>
    <row r="51" s="36" customFormat="1" ht="18.7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row>
    <row r="52" s="36" customFormat="1" ht="18.7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2"/>
      <c r="BU52" s="112"/>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2"/>
      <c r="DJ52" s="112"/>
      <c r="DK52" s="112"/>
      <c r="DL52" s="112"/>
      <c r="DM52" s="112"/>
      <c r="DN52" s="112"/>
      <c r="DO52" s="112"/>
      <c r="DP52" s="112"/>
      <c r="DQ52" s="112"/>
      <c r="DR52" s="112"/>
      <c r="DS52" s="112"/>
      <c r="DT52" s="112"/>
      <c r="DU52" s="112"/>
      <c r="DV52" s="112"/>
      <c r="DW52" s="112"/>
      <c r="DX52" s="112"/>
      <c r="DY52" s="112"/>
      <c r="DZ52" s="112"/>
      <c r="EA52" s="112"/>
      <c r="EB52" s="112"/>
      <c r="EC52" s="112"/>
      <c r="ED52" s="112"/>
      <c r="EE52" s="112"/>
      <c r="EF52" s="112"/>
      <c r="EG52" s="112"/>
      <c r="EH52" s="112"/>
      <c r="EI52" s="112"/>
      <c r="EJ52" s="112"/>
      <c r="EK52" s="112"/>
      <c r="EL52" s="112"/>
      <c r="EM52" s="112"/>
      <c r="EN52" s="112"/>
      <c r="EO52" s="112"/>
      <c r="EP52" s="112"/>
      <c r="EQ52" s="112"/>
      <c r="ER52" s="112"/>
      <c r="ES52" s="112"/>
      <c r="ET52" s="112"/>
      <c r="EU52" s="112"/>
      <c r="EV52" s="112"/>
      <c r="EW52" s="112"/>
      <c r="EX52" s="112"/>
      <c r="EY52" s="112"/>
      <c r="EZ52" s="112"/>
      <c r="FA52" s="112"/>
      <c r="FB52" s="112"/>
      <c r="FC52" s="112"/>
      <c r="FD52" s="112"/>
    </row>
    <row r="53" s="36" customFormat="1" ht="18.7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2"/>
      <c r="EU53" s="112"/>
      <c r="EV53" s="112"/>
      <c r="EW53" s="112"/>
      <c r="EX53" s="112"/>
      <c r="EY53" s="112"/>
      <c r="EZ53" s="112"/>
      <c r="FA53" s="112"/>
      <c r="FB53" s="112"/>
      <c r="FC53" s="112"/>
      <c r="FD53" s="112"/>
    </row>
    <row r="54" s="36" customFormat="1" ht="18.7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c r="DW54" s="112"/>
      <c r="DX54" s="112"/>
      <c r="DY54" s="112"/>
      <c r="DZ54" s="112"/>
      <c r="EA54" s="112"/>
      <c r="EB54" s="112"/>
      <c r="EC54" s="112"/>
      <c r="ED54" s="112"/>
      <c r="EE54" s="112"/>
      <c r="EF54" s="112"/>
      <c r="EG54" s="112"/>
      <c r="EH54" s="112"/>
      <c r="EI54" s="112"/>
      <c r="EJ54" s="112"/>
      <c r="EK54" s="112"/>
      <c r="EL54" s="112"/>
      <c r="EM54" s="112"/>
      <c r="EN54" s="112"/>
      <c r="EO54" s="112"/>
      <c r="EP54" s="112"/>
      <c r="EQ54" s="112"/>
      <c r="ER54" s="112"/>
      <c r="ES54" s="112"/>
      <c r="ET54" s="112"/>
      <c r="EU54" s="112"/>
      <c r="EV54" s="112"/>
      <c r="EW54" s="112"/>
      <c r="EX54" s="112"/>
      <c r="EY54" s="112"/>
      <c r="EZ54" s="112"/>
      <c r="FA54" s="112"/>
      <c r="FB54" s="112"/>
      <c r="FC54" s="112"/>
      <c r="FD54" s="112"/>
    </row>
    <row r="55" s="36" customFormat="1" ht="18.7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2"/>
      <c r="BU55" s="112"/>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row>
    <row r="56" s="36" customFormat="1" ht="18.7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c r="DO56" s="112"/>
      <c r="DP56" s="112"/>
      <c r="DQ56" s="112"/>
      <c r="DR56" s="112"/>
      <c r="DS56" s="112"/>
      <c r="DT56" s="112"/>
      <c r="DU56" s="112"/>
      <c r="DV56" s="112"/>
      <c r="DW56" s="112"/>
      <c r="DX56" s="112"/>
      <c r="DY56" s="112"/>
      <c r="DZ56" s="112"/>
      <c r="EA56" s="112"/>
      <c r="EB56" s="112"/>
      <c r="EC56" s="112"/>
      <c r="ED56" s="112"/>
      <c r="EE56" s="112"/>
      <c r="EF56" s="112"/>
      <c r="EG56" s="112"/>
      <c r="EH56" s="112"/>
      <c r="EI56" s="112"/>
      <c r="EJ56" s="112"/>
      <c r="EK56" s="112"/>
      <c r="EL56" s="112"/>
      <c r="EM56" s="112"/>
      <c r="EN56" s="112"/>
      <c r="EO56" s="112"/>
      <c r="EP56" s="112"/>
      <c r="EQ56" s="112"/>
      <c r="ER56" s="112"/>
      <c r="ES56" s="112"/>
      <c r="ET56" s="112"/>
      <c r="EU56" s="112"/>
      <c r="EV56" s="112"/>
      <c r="EW56" s="112"/>
      <c r="EX56" s="112"/>
      <c r="EY56" s="112"/>
      <c r="EZ56" s="112"/>
      <c r="FA56" s="112"/>
      <c r="FB56" s="112"/>
      <c r="FC56" s="112"/>
      <c r="FD56" s="112"/>
    </row>
    <row r="57" s="36" customFormat="1" ht="18.7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c r="FB57" s="112"/>
      <c r="FC57" s="112"/>
      <c r="FD57" s="112"/>
    </row>
    <row r="58" s="36" customFormat="1" ht="18.7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row>
    <row r="59" s="36" customFormat="1" ht="18.7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c r="FB59" s="112"/>
      <c r="FC59" s="112"/>
      <c r="FD59" s="112"/>
    </row>
    <row r="60" s="36" customFormat="1" ht="18.7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row>
    <row r="61" s="36" customFormat="1" ht="18.7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c r="FB61" s="112"/>
      <c r="FC61" s="112"/>
      <c r="FD61" s="112"/>
    </row>
    <row r="62" s="36" customFormat="1" ht="18.7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row>
    <row r="63" s="36" customFormat="1" ht="18.7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row>
    <row r="64" s="36" customFormat="1" ht="18.7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c r="FB64" s="112"/>
      <c r="FC64" s="112"/>
      <c r="FD64" s="112"/>
    </row>
    <row r="65" s="36" customFormat="1" ht="18.7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c r="FB65" s="112"/>
      <c r="FC65" s="112"/>
      <c r="FD65" s="112"/>
    </row>
    <row r="66" s="36" customFormat="1" ht="18.7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c r="FB66" s="112"/>
      <c r="FC66" s="112"/>
      <c r="FD66" s="112"/>
    </row>
    <row r="67" s="36" customFormat="1" ht="18.7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c r="FB67" s="112"/>
      <c r="FC67" s="112"/>
      <c r="FD67" s="112"/>
    </row>
    <row r="68" s="36" customFormat="1" ht="18.7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c r="FB68" s="112"/>
      <c r="FC68" s="112"/>
      <c r="FD68" s="112"/>
    </row>
    <row r="69" s="36" customFormat="1" ht="18.7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c r="FB69" s="112"/>
      <c r="FC69" s="112"/>
      <c r="FD69" s="112"/>
    </row>
    <row r="70" s="36" customFormat="1" ht="18.7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c r="FB70" s="112"/>
      <c r="FC70" s="112"/>
      <c r="FD70" s="112"/>
    </row>
    <row r="71" s="36" customFormat="1" ht="18.7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c r="EO71" s="112"/>
      <c r="EP71" s="112"/>
      <c r="EQ71" s="112"/>
      <c r="ER71" s="112"/>
      <c r="ES71" s="112"/>
      <c r="ET71" s="112"/>
      <c r="EU71" s="112"/>
      <c r="EV71" s="112"/>
      <c r="EW71" s="112"/>
      <c r="EX71" s="112"/>
      <c r="EY71" s="112"/>
      <c r="EZ71" s="112"/>
      <c r="FA71" s="112"/>
      <c r="FB71" s="112"/>
      <c r="FC71" s="112"/>
      <c r="FD71" s="112"/>
    </row>
    <row r="72" s="36" customFormat="1" ht="18.7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row>
    <row r="73" s="36" customFormat="1" ht="18.7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row>
    <row r="74" s="36" customFormat="1" ht="18.7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c r="FB74" s="112"/>
      <c r="FC74" s="112"/>
      <c r="FD74" s="112"/>
    </row>
    <row r="75" s="36" customFormat="1" ht="18.7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c r="FB75" s="112"/>
      <c r="FC75" s="112"/>
      <c r="FD75" s="112"/>
    </row>
    <row r="76" s="36" customFormat="1" ht="18.7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c r="FB76" s="112"/>
      <c r="FC76" s="112"/>
      <c r="FD76" s="112"/>
    </row>
    <row r="77" s="36" customFormat="1" ht="18.7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row>
    <row r="78" s="36" customFormat="1" ht="18.7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12"/>
    </row>
    <row r="79" s="36" customFormat="1" ht="18.7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c r="FB79" s="112"/>
      <c r="FC79" s="112"/>
      <c r="FD79" s="112"/>
    </row>
    <row r="80" s="36" customFormat="1" ht="18.7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row>
    <row r="81" s="36" customFormat="1" ht="18.7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c r="FB81" s="112"/>
      <c r="FC81" s="112"/>
      <c r="FD81" s="112"/>
    </row>
    <row r="82" s="36" customFormat="1" ht="18.7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c r="FB82" s="112"/>
      <c r="FC82" s="112"/>
      <c r="FD82" s="112"/>
    </row>
    <row r="83" s="36" customFormat="1" ht="18.7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c r="FB83" s="112"/>
      <c r="FC83" s="112"/>
      <c r="FD83" s="112"/>
    </row>
    <row r="84" s="36" customFormat="1" ht="18.7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row>
    <row r="85" s="36" customFormat="1" ht="18.7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row>
    <row r="86" s="36" customFormat="1" ht="18.7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c r="FB86" s="112"/>
      <c r="FC86" s="112"/>
      <c r="FD86" s="112"/>
    </row>
    <row r="87" s="36" customFormat="1" ht="18.7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2"/>
      <c r="DJ87" s="112"/>
      <c r="DK87" s="112"/>
      <c r="DL87" s="112"/>
      <c r="DM87" s="112"/>
      <c r="DN87" s="112"/>
      <c r="DO87" s="112"/>
      <c r="DP87" s="112"/>
      <c r="DQ87" s="112"/>
      <c r="DR87" s="112"/>
      <c r="DS87" s="112"/>
      <c r="DT87" s="112"/>
      <c r="DU87" s="112"/>
      <c r="DV87" s="112"/>
      <c r="DW87" s="112"/>
      <c r="DX87" s="112"/>
      <c r="DY87" s="112"/>
      <c r="DZ87" s="112"/>
      <c r="EA87" s="112"/>
      <c r="EB87" s="112"/>
      <c r="EC87" s="112"/>
      <c r="ED87" s="112"/>
      <c r="EE87" s="112"/>
      <c r="EF87" s="112"/>
      <c r="EG87" s="112"/>
      <c r="EH87" s="112"/>
      <c r="EI87" s="112"/>
      <c r="EJ87" s="112"/>
      <c r="EK87" s="112"/>
      <c r="EL87" s="112"/>
      <c r="EM87" s="112"/>
      <c r="EN87" s="112"/>
      <c r="EO87" s="112"/>
      <c r="EP87" s="112"/>
      <c r="EQ87" s="112"/>
      <c r="ER87" s="112"/>
      <c r="ES87" s="112"/>
      <c r="ET87" s="112"/>
      <c r="EU87" s="112"/>
      <c r="EV87" s="112"/>
      <c r="EW87" s="112"/>
      <c r="EX87" s="112"/>
      <c r="EY87" s="112"/>
      <c r="EZ87" s="112"/>
      <c r="FA87" s="112"/>
      <c r="FB87" s="112"/>
      <c r="FC87" s="112"/>
      <c r="FD87" s="112"/>
    </row>
    <row r="88" s="36" customFormat="1" ht="18.7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c r="FB88" s="112"/>
      <c r="FC88" s="112"/>
      <c r="FD88" s="112"/>
    </row>
    <row r="89" s="36" customFormat="1" ht="18.7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row>
    <row r="90" s="36" customFormat="1" ht="18.7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row>
    <row r="91" s="36" customFormat="1" ht="18.7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c r="FB91" s="112"/>
      <c r="FC91" s="112"/>
      <c r="FD91" s="112"/>
    </row>
    <row r="92" s="36" customFormat="1" ht="18.7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c r="FB92" s="112"/>
      <c r="FC92" s="112"/>
      <c r="FD92" s="112"/>
    </row>
    <row r="93" s="36" customFormat="1" ht="18.7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2"/>
      <c r="DJ93" s="112"/>
      <c r="DK93" s="112"/>
      <c r="DL93" s="112"/>
      <c r="DM93" s="112"/>
      <c r="DN93" s="112"/>
      <c r="DO93" s="112"/>
      <c r="DP93" s="112"/>
      <c r="DQ93" s="112"/>
      <c r="DR93" s="112"/>
      <c r="DS93" s="112"/>
      <c r="DT93" s="112"/>
      <c r="DU93" s="112"/>
      <c r="DV93" s="112"/>
      <c r="DW93" s="112"/>
      <c r="DX93" s="112"/>
      <c r="DY93" s="112"/>
      <c r="DZ93" s="112"/>
      <c r="EA93" s="112"/>
      <c r="EB93" s="112"/>
      <c r="EC93" s="112"/>
      <c r="ED93" s="112"/>
      <c r="EE93" s="112"/>
      <c r="EF93" s="112"/>
      <c r="EG93" s="112"/>
      <c r="EH93" s="112"/>
      <c r="EI93" s="112"/>
      <c r="EJ93" s="112"/>
      <c r="EK93" s="112"/>
      <c r="EL93" s="112"/>
      <c r="EM93" s="112"/>
      <c r="EN93" s="112"/>
      <c r="EO93" s="112"/>
      <c r="EP93" s="112"/>
      <c r="EQ93" s="112"/>
      <c r="ER93" s="112"/>
      <c r="ES93" s="112"/>
      <c r="ET93" s="112"/>
      <c r="EU93" s="112"/>
      <c r="EV93" s="112"/>
      <c r="EW93" s="112"/>
      <c r="EX93" s="112"/>
      <c r="EY93" s="112"/>
      <c r="EZ93" s="112"/>
      <c r="FA93" s="112"/>
      <c r="FB93" s="112"/>
      <c r="FC93" s="112"/>
      <c r="FD93" s="112"/>
    </row>
    <row r="94" s="36" customFormat="1" ht="18.7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row>
    <row r="95" s="36" customFormat="1" ht="18.7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c r="FB95" s="112"/>
      <c r="FC95" s="112"/>
      <c r="FD95" s="112"/>
    </row>
    <row r="96" s="36" customFormat="1" ht="18.7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c r="FB96" s="112"/>
      <c r="FC96" s="112"/>
      <c r="FD96" s="112"/>
    </row>
    <row r="97" s="36" customFormat="1" ht="18.7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112"/>
      <c r="DG97" s="112"/>
      <c r="DH97" s="112"/>
      <c r="DI97" s="112"/>
      <c r="DJ97" s="112"/>
      <c r="DK97" s="112"/>
      <c r="DL97" s="112"/>
      <c r="DM97" s="112"/>
      <c r="DN97" s="112"/>
      <c r="DO97" s="112"/>
      <c r="DP97" s="112"/>
      <c r="DQ97" s="112"/>
      <c r="DR97" s="112"/>
      <c r="DS97" s="112"/>
      <c r="DT97" s="112"/>
      <c r="DU97" s="112"/>
      <c r="DV97" s="112"/>
      <c r="DW97" s="112"/>
      <c r="DX97" s="112"/>
      <c r="DY97" s="112"/>
      <c r="DZ97" s="112"/>
      <c r="EA97" s="112"/>
      <c r="EB97" s="112"/>
      <c r="EC97" s="112"/>
      <c r="ED97" s="112"/>
      <c r="EE97" s="112"/>
      <c r="EF97" s="112"/>
      <c r="EG97" s="112"/>
      <c r="EH97" s="112"/>
      <c r="EI97" s="112"/>
      <c r="EJ97" s="112"/>
      <c r="EK97" s="112"/>
      <c r="EL97" s="112"/>
      <c r="EM97" s="112"/>
      <c r="EN97" s="112"/>
      <c r="EO97" s="112"/>
      <c r="EP97" s="112"/>
      <c r="EQ97" s="112"/>
      <c r="ER97" s="112"/>
      <c r="ES97" s="112"/>
      <c r="ET97" s="112"/>
      <c r="EU97" s="112"/>
      <c r="EV97" s="112"/>
      <c r="EW97" s="112"/>
      <c r="EX97" s="112"/>
      <c r="EY97" s="112"/>
      <c r="EZ97" s="112"/>
      <c r="FA97" s="112"/>
      <c r="FB97" s="112"/>
      <c r="FC97" s="112"/>
      <c r="FD97" s="112"/>
    </row>
    <row r="98" s="36" customFormat="1" ht="18.7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c r="FB98" s="112"/>
      <c r="FC98" s="112"/>
      <c r="FD98" s="112"/>
    </row>
    <row r="99" s="36" customFormat="1" ht="18.7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c r="FB99" s="112"/>
      <c r="FC99" s="112"/>
      <c r="FD99" s="112"/>
    </row>
    <row r="100" s="36" customFormat="1" ht="18.7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c r="FB100" s="112"/>
      <c r="FC100" s="112"/>
      <c r="FD100" s="112"/>
    </row>
    <row r="101" s="36" customFormat="1" ht="18.7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c r="FB101" s="112"/>
      <c r="FC101" s="112"/>
      <c r="FD101" s="112"/>
    </row>
    <row r="102" s="36" customFormat="1" ht="18.7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2"/>
      <c r="DJ102" s="112"/>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c r="FB102" s="112"/>
      <c r="FC102" s="112"/>
      <c r="FD102" s="112"/>
    </row>
    <row r="103" s="36" customFormat="1" ht="18.7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c r="FB103" s="112"/>
      <c r="FC103" s="112"/>
      <c r="FD103" s="112"/>
    </row>
    <row r="104" s="36" customFormat="1" ht="18.7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2"/>
      <c r="DJ104" s="112"/>
      <c r="DK104" s="112"/>
      <c r="DL104" s="112"/>
      <c r="DM104" s="112"/>
      <c r="DN104" s="112"/>
      <c r="DO104" s="112"/>
      <c r="DP104" s="112"/>
      <c r="DQ104" s="112"/>
      <c r="DR104" s="112"/>
      <c r="DS104" s="112"/>
      <c r="DT104" s="112"/>
      <c r="DU104" s="112"/>
      <c r="DV104" s="112"/>
      <c r="DW104" s="112"/>
      <c r="DX104" s="112"/>
      <c r="DY104" s="112"/>
      <c r="DZ104" s="112"/>
      <c r="EA104" s="112"/>
      <c r="EB104" s="112"/>
      <c r="EC104" s="112"/>
      <c r="ED104" s="112"/>
      <c r="EE104" s="112"/>
      <c r="EF104" s="112"/>
      <c r="EG104" s="112"/>
      <c r="EH104" s="112"/>
      <c r="EI104" s="112"/>
      <c r="EJ104" s="112"/>
      <c r="EK104" s="112"/>
      <c r="EL104" s="112"/>
      <c r="EM104" s="112"/>
      <c r="EN104" s="112"/>
      <c r="EO104" s="112"/>
      <c r="EP104" s="112"/>
      <c r="EQ104" s="112"/>
      <c r="ER104" s="112"/>
      <c r="ES104" s="112"/>
      <c r="ET104" s="112"/>
      <c r="EU104" s="112"/>
      <c r="EV104" s="112"/>
      <c r="EW104" s="112"/>
      <c r="EX104" s="112"/>
      <c r="EY104" s="112"/>
      <c r="EZ104" s="112"/>
      <c r="FA104" s="112"/>
      <c r="FB104" s="112"/>
      <c r="FC104" s="112"/>
      <c r="FD104" s="112"/>
    </row>
  </sheetData>
  <mergeCells count="2">
    <mergeCell ref="A1:H1"/>
    <mergeCell ref="B3:H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4.2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1808</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0.75" customHeight="1">
      <c r="A4" s="18" t="s">
        <v>1817</v>
      </c>
      <c r="B4" s="12">
        <f t="shared" ref="B4:B11" si="12">SUM(XFD4)</f>
        <v>563243</v>
      </c>
      <c r="C4" s="12">
        <v>0</v>
      </c>
      <c r="D4" s="12">
        <v>111792</v>
      </c>
      <c r="E4" s="12">
        <v>176955</v>
      </c>
      <c r="F4" s="12">
        <v>95747</v>
      </c>
      <c r="G4" s="12">
        <v>171245</v>
      </c>
      <c r="H4" s="12">
        <v>1582</v>
      </c>
      <c r="I4" s="12">
        <v>5922</v>
      </c>
    </row>
    <row r="5" s="5" customFormat="1" ht="30.75" customHeight="1">
      <c r="A5" s="19" t="s">
        <v>1818</v>
      </c>
      <c r="B5" s="12">
        <f t="shared" si="12"/>
        <v>286540</v>
      </c>
      <c r="C5" s="12">
        <v>0</v>
      </c>
      <c r="D5" s="12">
        <v>50024</v>
      </c>
      <c r="E5" s="12">
        <v>80991</v>
      </c>
      <c r="F5" s="12">
        <v>91708</v>
      </c>
      <c r="G5" s="12">
        <v>57472</v>
      </c>
      <c r="H5" s="12">
        <v>1477</v>
      </c>
      <c r="I5" s="12">
        <v>4868</v>
      </c>
    </row>
    <row r="6" s="5" customFormat="1" ht="30.75" customHeight="1">
      <c r="A6" s="19" t="s">
        <v>1819</v>
      </c>
      <c r="B6" s="12">
        <f t="shared" si="12"/>
        <v>259415</v>
      </c>
      <c r="C6" s="12">
        <v>0</v>
      </c>
      <c r="D6" s="12">
        <v>58352</v>
      </c>
      <c r="E6" s="12">
        <v>89833</v>
      </c>
      <c r="F6" s="12">
        <v>102</v>
      </c>
      <c r="G6" s="12">
        <v>111128</v>
      </c>
      <c r="H6" s="12">
        <v>0</v>
      </c>
      <c r="I6" s="12">
        <v>0</v>
      </c>
    </row>
    <row r="7" s="5" customFormat="1" ht="30.75" customHeight="1">
      <c r="A7" s="19" t="s">
        <v>1820</v>
      </c>
      <c r="B7" s="12">
        <f t="shared" si="12"/>
        <v>9121</v>
      </c>
      <c r="C7" s="12">
        <v>0</v>
      </c>
      <c r="D7" s="12">
        <v>3264</v>
      </c>
      <c r="E7" s="12">
        <v>649</v>
      </c>
      <c r="F7" s="12">
        <v>3425</v>
      </c>
      <c r="G7" s="12">
        <v>1550</v>
      </c>
      <c r="H7" s="12">
        <v>98</v>
      </c>
      <c r="I7" s="12">
        <v>135</v>
      </c>
    </row>
    <row r="8" s="5" customFormat="1" ht="30.75" customHeight="1">
      <c r="A8" s="19" t="s">
        <v>1821</v>
      </c>
      <c r="B8" s="12">
        <f t="shared" si="12"/>
        <v>0</v>
      </c>
      <c r="C8" s="12">
        <v>0</v>
      </c>
      <c r="D8" s="12">
        <v>0</v>
      </c>
      <c r="E8" s="12">
        <v>0</v>
      </c>
      <c r="F8" s="12">
        <v>0</v>
      </c>
      <c r="G8" s="12">
        <v>0</v>
      </c>
      <c r="H8" s="12">
        <v>0</v>
      </c>
      <c r="I8" s="12">
        <v>0</v>
      </c>
    </row>
    <row r="9" s="5" customFormat="1" ht="30.75" customHeight="1">
      <c r="A9" s="19" t="s">
        <v>1822</v>
      </c>
      <c r="B9" s="12">
        <f t="shared" si="12"/>
        <v>5718</v>
      </c>
      <c r="C9" s="12">
        <v>0</v>
      </c>
      <c r="D9" s="12">
        <v>66</v>
      </c>
      <c r="E9" s="12">
        <v>5478</v>
      </c>
      <c r="F9" s="12">
        <v>162</v>
      </c>
      <c r="G9" s="12">
        <v>0</v>
      </c>
      <c r="H9" s="12">
        <v>0</v>
      </c>
      <c r="I9" s="12">
        <v>12</v>
      </c>
    </row>
    <row r="10" s="5" customFormat="1" ht="30.75" customHeight="1">
      <c r="A10" s="19" t="s">
        <v>1823</v>
      </c>
      <c r="B10" s="12">
        <f t="shared" si="12"/>
        <v>1557</v>
      </c>
      <c r="C10" s="12">
        <v>0</v>
      </c>
      <c r="D10" s="12">
        <v>85</v>
      </c>
      <c r="E10" s="12">
        <v>3</v>
      </c>
      <c r="F10" s="12">
        <v>350</v>
      </c>
      <c r="G10" s="12">
        <v>1095</v>
      </c>
      <c r="H10" s="12">
        <v>7</v>
      </c>
      <c r="I10" s="12">
        <v>17</v>
      </c>
    </row>
    <row r="11" s="5" customFormat="1" ht="30.75" customHeight="1">
      <c r="A11" s="19" t="s">
        <v>1824</v>
      </c>
      <c r="B11" s="12">
        <f t="shared" si="12"/>
        <v>0</v>
      </c>
      <c r="C11" s="12">
        <v>0</v>
      </c>
      <c r="D11" s="12">
        <v>0</v>
      </c>
      <c r="E11" s="12">
        <v>0</v>
      </c>
      <c r="F11" s="12">
        <v>0</v>
      </c>
      <c r="G11" s="12">
        <v>0</v>
      </c>
      <c r="H11" s="12">
        <v>0</v>
      </c>
      <c r="I11" s="12">
        <v>0</v>
      </c>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4.2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1825</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3" customHeight="1">
      <c r="A4" s="18" t="s">
        <v>1826</v>
      </c>
      <c r="B4" s="12">
        <f t="shared" ref="B4:B8" si="13">SUM(XFD4)</f>
        <v>485043</v>
      </c>
      <c r="C4" s="12">
        <v>0</v>
      </c>
      <c r="D4" s="12">
        <v>72962</v>
      </c>
      <c r="E4" s="12">
        <v>170774</v>
      </c>
      <c r="F4" s="12">
        <v>63394</v>
      </c>
      <c r="G4" s="12">
        <v>171006</v>
      </c>
      <c r="H4" s="12">
        <v>2915</v>
      </c>
      <c r="I4" s="12">
        <v>3992</v>
      </c>
    </row>
    <row r="5" s="5" customFormat="1" ht="33" customHeight="1">
      <c r="A5" s="19" t="s">
        <v>1827</v>
      </c>
      <c r="B5" s="15">
        <f t="shared" si="13"/>
        <v>461621</v>
      </c>
      <c r="C5" s="12">
        <v>0</v>
      </c>
      <c r="D5" s="12">
        <v>71689</v>
      </c>
      <c r="E5" s="12">
        <v>167933</v>
      </c>
      <c r="F5" s="12">
        <v>61982</v>
      </c>
      <c r="G5" s="12">
        <v>155942</v>
      </c>
      <c r="H5" s="12">
        <v>2796</v>
      </c>
      <c r="I5" s="12">
        <v>1279</v>
      </c>
    </row>
    <row r="6" s="5" customFormat="1" ht="33" customHeight="1">
      <c r="A6" s="110" t="s">
        <v>1828</v>
      </c>
      <c r="B6" s="12">
        <f t="shared" si="13"/>
        <v>2634</v>
      </c>
      <c r="C6" s="122">
        <v>0</v>
      </c>
      <c r="D6" s="12">
        <v>49</v>
      </c>
      <c r="E6" s="12">
        <v>2448</v>
      </c>
      <c r="F6" s="12">
        <v>136</v>
      </c>
      <c r="G6" s="12">
        <v>0</v>
      </c>
      <c r="H6" s="12">
        <v>0</v>
      </c>
      <c r="I6" s="12">
        <v>1</v>
      </c>
    </row>
    <row r="7" s="5" customFormat="1" ht="33" customHeight="1">
      <c r="A7" s="19" t="s">
        <v>1829</v>
      </c>
      <c r="B7" s="17">
        <f t="shared" si="13"/>
        <v>3547</v>
      </c>
      <c r="C7" s="12">
        <v>0</v>
      </c>
      <c r="D7" s="12">
        <v>1224</v>
      </c>
      <c r="E7" s="12">
        <v>393</v>
      </c>
      <c r="F7" s="12">
        <v>1275</v>
      </c>
      <c r="G7" s="12">
        <v>326</v>
      </c>
      <c r="H7" s="12">
        <v>15</v>
      </c>
      <c r="I7" s="12">
        <v>314</v>
      </c>
    </row>
    <row r="8" s="5" customFormat="1" ht="33" customHeight="1">
      <c r="A8" s="19" t="s">
        <v>1830</v>
      </c>
      <c r="B8" s="12">
        <f t="shared" si="13"/>
        <v>0</v>
      </c>
      <c r="C8" s="12">
        <v>0</v>
      </c>
      <c r="D8" s="12">
        <v>0</v>
      </c>
      <c r="E8" s="12">
        <v>0</v>
      </c>
      <c r="F8" s="12">
        <v>0</v>
      </c>
      <c r="G8" s="12">
        <v>0</v>
      </c>
      <c r="H8" s="12">
        <v>0</v>
      </c>
      <c r="I8" s="12">
        <v>0</v>
      </c>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4.2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1831</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2.25" customHeight="1">
      <c r="A4" s="18" t="s">
        <v>1817</v>
      </c>
      <c r="B4" s="12">
        <f t="shared" ref="B4:B11" si="14">SUM(XFD4)</f>
        <v>240801</v>
      </c>
      <c r="C4" s="12">
        <v>0</v>
      </c>
      <c r="D4" s="12">
        <v>0</v>
      </c>
      <c r="E4" s="12">
        <v>33586</v>
      </c>
      <c r="F4" s="12">
        <v>31671</v>
      </c>
      <c r="G4" s="12">
        <v>171245</v>
      </c>
      <c r="H4" s="12">
        <v>1582</v>
      </c>
      <c r="I4" s="12">
        <v>2717</v>
      </c>
    </row>
    <row r="5" s="5" customFormat="1" ht="32.25" customHeight="1">
      <c r="A5" s="19" t="s">
        <v>1818</v>
      </c>
      <c r="B5" s="12">
        <f t="shared" si="14"/>
        <v>109477</v>
      </c>
      <c r="C5" s="12">
        <v>0</v>
      </c>
      <c r="D5" s="12">
        <v>0</v>
      </c>
      <c r="E5" s="12">
        <v>18912</v>
      </c>
      <c r="F5" s="12">
        <v>29655</v>
      </c>
      <c r="G5" s="12">
        <v>57472</v>
      </c>
      <c r="H5" s="12">
        <v>1477</v>
      </c>
      <c r="I5" s="12">
        <v>1961</v>
      </c>
    </row>
    <row r="6" s="5" customFormat="1" ht="32.25" customHeight="1">
      <c r="A6" s="19" t="s">
        <v>1819</v>
      </c>
      <c r="B6" s="12">
        <f t="shared" si="14"/>
        <v>123853</v>
      </c>
      <c r="C6" s="12">
        <v>0</v>
      </c>
      <c r="D6" s="12">
        <v>0</v>
      </c>
      <c r="E6" s="12">
        <v>12725</v>
      </c>
      <c r="F6" s="12">
        <v>0</v>
      </c>
      <c r="G6" s="12">
        <v>111128</v>
      </c>
      <c r="H6" s="12">
        <v>0</v>
      </c>
      <c r="I6" s="12">
        <v>0</v>
      </c>
    </row>
    <row r="7" s="5" customFormat="1" ht="32.25" customHeight="1">
      <c r="A7" s="19" t="s">
        <v>1820</v>
      </c>
      <c r="B7" s="12">
        <f t="shared" si="14"/>
        <v>3485</v>
      </c>
      <c r="C7" s="12">
        <v>0</v>
      </c>
      <c r="D7" s="12">
        <v>0</v>
      </c>
      <c r="E7" s="12">
        <v>107</v>
      </c>
      <c r="F7" s="12">
        <v>1680</v>
      </c>
      <c r="G7" s="12">
        <v>1550</v>
      </c>
      <c r="H7" s="12">
        <v>98</v>
      </c>
      <c r="I7" s="12">
        <v>50</v>
      </c>
    </row>
    <row r="8" s="5" customFormat="1" ht="32.25" customHeight="1">
      <c r="A8" s="19" t="s">
        <v>1821</v>
      </c>
      <c r="B8" s="12">
        <f t="shared" si="14"/>
        <v>0</v>
      </c>
      <c r="C8" s="12">
        <v>0</v>
      </c>
      <c r="D8" s="12">
        <v>0</v>
      </c>
      <c r="E8" s="12">
        <v>0</v>
      </c>
      <c r="F8" s="12">
        <v>0</v>
      </c>
      <c r="G8" s="12">
        <v>0</v>
      </c>
      <c r="H8" s="12">
        <v>0</v>
      </c>
      <c r="I8" s="12">
        <v>0</v>
      </c>
    </row>
    <row r="9" s="5" customFormat="1" ht="32.25" customHeight="1">
      <c r="A9" s="19" t="s">
        <v>1822</v>
      </c>
      <c r="B9" s="12">
        <f t="shared" si="14"/>
        <v>1892</v>
      </c>
      <c r="C9" s="12">
        <v>0</v>
      </c>
      <c r="D9" s="12">
        <v>0</v>
      </c>
      <c r="E9" s="12">
        <v>1839</v>
      </c>
      <c r="F9" s="12">
        <v>53</v>
      </c>
      <c r="G9" s="12">
        <v>0</v>
      </c>
      <c r="H9" s="12">
        <v>0</v>
      </c>
      <c r="I9" s="12">
        <v>0</v>
      </c>
    </row>
    <row r="10" s="5" customFormat="1" ht="32.25" customHeight="1">
      <c r="A10" s="19" t="s">
        <v>1823</v>
      </c>
      <c r="B10" s="12">
        <f t="shared" si="14"/>
        <v>1400</v>
      </c>
      <c r="C10" s="12">
        <v>0</v>
      </c>
      <c r="D10" s="12">
        <v>0</v>
      </c>
      <c r="E10" s="12">
        <v>3</v>
      </c>
      <c r="F10" s="12">
        <v>283</v>
      </c>
      <c r="G10" s="12">
        <v>1095</v>
      </c>
      <c r="H10" s="12">
        <v>7</v>
      </c>
      <c r="I10" s="12">
        <v>12</v>
      </c>
    </row>
    <row r="11" s="5" customFormat="1" ht="32.25" customHeight="1">
      <c r="A11" s="19" t="s">
        <v>1824</v>
      </c>
      <c r="B11" s="12">
        <f t="shared" si="14"/>
        <v>0</v>
      </c>
      <c r="C11" s="12">
        <v>0</v>
      </c>
      <c r="D11" s="12">
        <v>0</v>
      </c>
      <c r="E11" s="12">
        <v>0</v>
      </c>
      <c r="F11" s="12">
        <v>0</v>
      </c>
      <c r="G11" s="12">
        <v>0</v>
      </c>
      <c r="H11" s="12">
        <v>0</v>
      </c>
      <c r="I11" s="12">
        <v>0</v>
      </c>
    </row>
    <row r="12"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pane xSplit="1" ySplit="4" topLeftCell="B5" activePane="bottomRight" state="frozen"/>
      <selection activeCell="A1" activeCellId="0" sqref="1:1048576"/>
    </sheetView>
  </sheetViews>
  <sheetFormatPr baseColWidth="8" defaultColWidth="9.0820299999999996" defaultRowHeight="14.25" customHeight="1"/>
  <cols>
    <col customWidth="1" min="1" max="1" style="5" width="30"/>
    <col customWidth="1" min="2" max="2" style="5" width="13.125"/>
    <col customWidth="1" min="3" max="3" style="5" width="12.125"/>
    <col customWidth="1" min="4" max="4" style="5" width="12.5"/>
    <col customWidth="1" min="5" max="5" style="5" width="13.125"/>
    <col customWidth="1" min="6" max="6" style="5" width="12.25"/>
    <col customWidth="1" min="7" max="7" style="5" width="11.875"/>
    <col customWidth="1" min="8" max="9" style="5" width="12.625"/>
    <col customWidth="1" min="10" max="257" style="5" width="9.0820299999999996"/>
  </cols>
  <sheetData>
    <row r="1" s="5" customFormat="1" ht="33.950000000000003" customHeight="1">
      <c r="A1" s="6" t="s">
        <v>1832</v>
      </c>
      <c r="B1" s="6"/>
      <c r="C1" s="6"/>
      <c r="D1" s="6"/>
      <c r="E1" s="6"/>
      <c r="F1" s="6"/>
      <c r="G1" s="6"/>
      <c r="H1" s="6"/>
      <c r="I1" s="6"/>
    </row>
    <row r="2" s="5" customFormat="1" ht="16.899999999999999" customHeight="1">
      <c r="A2" s="7" t="s">
        <v>1148</v>
      </c>
      <c r="B2" s="7"/>
      <c r="C2" s="7"/>
      <c r="D2" s="7"/>
      <c r="E2" s="7"/>
      <c r="F2" s="7"/>
      <c r="G2" s="7"/>
      <c r="H2" s="7"/>
      <c r="I2" s="7"/>
    </row>
    <row r="3" s="5" customFormat="1" ht="43.5" customHeight="1">
      <c r="A3" s="22" t="s">
        <v>1809</v>
      </c>
      <c r="B3" s="28" t="s">
        <v>1151</v>
      </c>
      <c r="C3" s="28" t="s">
        <v>1810</v>
      </c>
      <c r="D3" s="28" t="s">
        <v>1811</v>
      </c>
      <c r="E3" s="28" t="s">
        <v>1812</v>
      </c>
      <c r="F3" s="28" t="s">
        <v>1813</v>
      </c>
      <c r="G3" s="28" t="s">
        <v>1814</v>
      </c>
      <c r="H3" s="28" t="s">
        <v>1815</v>
      </c>
      <c r="I3" s="28" t="s">
        <v>1816</v>
      </c>
    </row>
    <row r="4" s="5" customFormat="1" ht="39.75" customHeight="1">
      <c r="A4" s="18" t="s">
        <v>1826</v>
      </c>
      <c r="B4" s="12">
        <f t="shared" ref="B4:B8" si="15">SUM(XFD4)</f>
        <v>226219</v>
      </c>
      <c r="C4" s="12">
        <v>0</v>
      </c>
      <c r="D4" s="12">
        <v>0</v>
      </c>
      <c r="E4" s="12">
        <v>33062</v>
      </c>
      <c r="F4" s="12">
        <v>17723</v>
      </c>
      <c r="G4" s="12">
        <v>171006</v>
      </c>
      <c r="H4" s="12">
        <v>2915</v>
      </c>
      <c r="I4" s="12">
        <v>1513</v>
      </c>
    </row>
    <row r="5" s="5" customFormat="1" ht="39.75" customHeight="1">
      <c r="A5" s="19" t="s">
        <v>1827</v>
      </c>
      <c r="B5" s="15">
        <f t="shared" si="15"/>
        <v>209119</v>
      </c>
      <c r="C5" s="12">
        <v>0</v>
      </c>
      <c r="D5" s="12">
        <v>0</v>
      </c>
      <c r="E5" s="12">
        <v>32272</v>
      </c>
      <c r="F5" s="12">
        <v>17660</v>
      </c>
      <c r="G5" s="12">
        <v>155942</v>
      </c>
      <c r="H5" s="12">
        <v>2796</v>
      </c>
      <c r="I5" s="12">
        <v>449</v>
      </c>
    </row>
    <row r="6" s="5" customFormat="1" ht="39.75" customHeight="1">
      <c r="A6" s="110" t="s">
        <v>1828</v>
      </c>
      <c r="B6" s="12">
        <f t="shared" si="15"/>
        <v>728</v>
      </c>
      <c r="C6" s="122">
        <v>0</v>
      </c>
      <c r="D6" s="12">
        <v>0</v>
      </c>
      <c r="E6" s="12">
        <v>665</v>
      </c>
      <c r="F6" s="12">
        <v>63</v>
      </c>
      <c r="G6" s="12">
        <v>0</v>
      </c>
      <c r="H6" s="12">
        <v>0</v>
      </c>
      <c r="I6" s="12">
        <v>0</v>
      </c>
    </row>
    <row r="7" s="5" customFormat="1" ht="39.75" customHeight="1">
      <c r="A7" s="19" t="s">
        <v>1829</v>
      </c>
      <c r="B7" s="17">
        <f t="shared" si="15"/>
        <v>481</v>
      </c>
      <c r="C7" s="12">
        <v>0</v>
      </c>
      <c r="D7" s="12">
        <v>0</v>
      </c>
      <c r="E7" s="12">
        <v>125</v>
      </c>
      <c r="F7" s="12">
        <v>0</v>
      </c>
      <c r="G7" s="12">
        <v>326</v>
      </c>
      <c r="H7" s="12">
        <v>15</v>
      </c>
      <c r="I7" s="12">
        <v>15</v>
      </c>
    </row>
    <row r="8" s="5" customFormat="1" ht="39.75" customHeight="1">
      <c r="A8" s="19" t="s">
        <v>1830</v>
      </c>
      <c r="B8" s="12">
        <f t="shared" si="15"/>
        <v>0</v>
      </c>
      <c r="C8" s="12">
        <v>0</v>
      </c>
      <c r="D8" s="12">
        <v>0</v>
      </c>
      <c r="E8" s="12">
        <v>0</v>
      </c>
      <c r="F8" s="12">
        <v>0</v>
      </c>
      <c r="G8" s="12">
        <v>0</v>
      </c>
      <c r="H8" s="12">
        <v>0</v>
      </c>
      <c r="I8" s="12">
        <v>0</v>
      </c>
    </row>
    <row r="9" s="5" customFormat="1" ht="15.6" customHeight="1"/>
  </sheetData>
  <mergeCells count="2">
    <mergeCell ref="A1:I1"/>
    <mergeCell ref="A2:I2"/>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 activeCellId="0" sqref="A6"/>
    </sheetView>
  </sheetViews>
  <sheetFormatPr baseColWidth="8" defaultColWidth="7.1640600000000001" defaultRowHeight="12.75" customHeight="1"/>
  <cols>
    <col customWidth="1" min="1" max="1" style="123" width="28"/>
    <col customWidth="1" min="2" max="2" style="123" width="12"/>
    <col customWidth="1" min="3" max="3" style="123" width="21.582000000000001"/>
    <col customWidth="1" min="4" max="4" style="123" width="12.375"/>
    <col customWidth="1" min="5" max="257" style="123" width="7.1640600000000001"/>
  </cols>
  <sheetData>
    <row r="1" ht="33" customHeight="1">
      <c r="A1" s="124" t="s">
        <v>1833</v>
      </c>
      <c r="B1" s="124"/>
      <c r="C1" s="124"/>
      <c r="D1" s="124"/>
      <c r="E1" s="125"/>
      <c r="F1" s="125"/>
      <c r="G1" s="125"/>
      <c r="H1" s="125"/>
      <c r="I1" s="125"/>
      <c r="J1" s="125"/>
      <c r="K1" s="125"/>
      <c r="L1" s="125"/>
    </row>
    <row r="2" ht="18.75" customHeight="1">
      <c r="A2" s="126"/>
      <c r="B2" s="127"/>
      <c r="C2" s="128"/>
      <c r="D2" s="129" t="s">
        <v>1148</v>
      </c>
    </row>
    <row r="3" ht="24" customHeight="1">
      <c r="A3" s="130" t="s">
        <v>1834</v>
      </c>
      <c r="B3" s="131" t="s">
        <v>39</v>
      </c>
      <c r="C3" s="130" t="s">
        <v>1834</v>
      </c>
      <c r="D3" s="131" t="s">
        <v>39</v>
      </c>
    </row>
    <row r="4" ht="24" customHeight="1">
      <c r="A4" s="132" t="s">
        <v>1835</v>
      </c>
      <c r="B4" s="133"/>
      <c r="C4" s="134" t="s">
        <v>1836</v>
      </c>
      <c r="D4" s="135"/>
    </row>
    <row r="5" ht="24" customHeight="1">
      <c r="A5" s="136" t="s">
        <v>1837</v>
      </c>
      <c r="B5" s="137"/>
      <c r="C5" s="134" t="s">
        <v>1838</v>
      </c>
      <c r="D5" s="135"/>
    </row>
    <row r="6" ht="24" customHeight="1">
      <c r="A6" s="138" t="s">
        <v>1839</v>
      </c>
      <c r="B6" s="139"/>
      <c r="C6" s="134" t="s">
        <v>1840</v>
      </c>
      <c r="D6" s="135"/>
    </row>
    <row r="7" ht="24" customHeight="1">
      <c r="A7" s="140" t="s">
        <v>1841</v>
      </c>
      <c r="B7" s="141"/>
      <c r="C7" s="134" t="s">
        <v>1842</v>
      </c>
      <c r="D7" s="135"/>
    </row>
    <row r="8" ht="24" customHeight="1">
      <c r="A8" s="142" t="s">
        <v>1843</v>
      </c>
      <c r="B8" s="141"/>
      <c r="C8" s="134" t="s">
        <v>1844</v>
      </c>
      <c r="D8" s="135"/>
    </row>
    <row r="9" ht="24" customHeight="1">
      <c r="A9" s="142" t="s">
        <v>1845</v>
      </c>
      <c r="B9" s="143"/>
      <c r="C9" s="144"/>
      <c r="D9" s="135"/>
    </row>
    <row r="10" ht="24" customHeight="1">
      <c r="A10" s="140" t="s">
        <v>1846</v>
      </c>
      <c r="B10" s="143"/>
      <c r="C10" s="144"/>
      <c r="D10" s="135"/>
    </row>
    <row r="11" ht="24" customHeight="1">
      <c r="A11" s="140" t="s">
        <v>1847</v>
      </c>
      <c r="B11" s="143"/>
      <c r="C11" s="144"/>
      <c r="D11" s="135"/>
    </row>
    <row r="12" ht="24" customHeight="1">
      <c r="A12" s="140" t="s">
        <v>1848</v>
      </c>
      <c r="B12" s="143"/>
      <c r="C12" s="144"/>
      <c r="D12" s="135"/>
    </row>
    <row r="13" ht="24" customHeight="1">
      <c r="A13" s="140" t="s">
        <v>1849</v>
      </c>
      <c r="B13" s="143"/>
      <c r="C13" s="144"/>
      <c r="D13" s="135"/>
    </row>
    <row r="14" ht="24" customHeight="1">
      <c r="A14" s="140" t="s">
        <v>1850</v>
      </c>
      <c r="B14" s="141"/>
      <c r="C14" s="145" t="s">
        <v>1851</v>
      </c>
      <c r="D14" s="135"/>
    </row>
    <row r="15" ht="24" customHeight="1">
      <c r="A15" s="140" t="s">
        <v>1852</v>
      </c>
      <c r="B15" s="141"/>
      <c r="C15" s="146" t="s">
        <v>1853</v>
      </c>
      <c r="D15" s="135"/>
    </row>
    <row r="16" ht="24" customHeight="1">
      <c r="A16" s="140" t="s">
        <v>1854</v>
      </c>
      <c r="B16" s="141"/>
      <c r="C16" s="145" t="s">
        <v>1855</v>
      </c>
      <c r="D16" s="135"/>
    </row>
    <row r="17" ht="24" customHeight="1">
      <c r="A17" s="142" t="s">
        <v>1856</v>
      </c>
      <c r="B17" s="141"/>
      <c r="C17" s="134" t="s">
        <v>1857</v>
      </c>
      <c r="D17" s="135"/>
    </row>
    <row r="18" ht="24" customHeight="1">
      <c r="A18" s="147"/>
      <c r="B18" s="148"/>
      <c r="C18" s="146" t="s">
        <v>1858</v>
      </c>
      <c r="D18" s="135"/>
    </row>
    <row r="19" ht="24" customHeight="1">
      <c r="A19" s="132" t="s">
        <v>1859</v>
      </c>
      <c r="B19" s="133"/>
      <c r="C19" s="145" t="s">
        <v>1860</v>
      </c>
      <c r="D19" s="135"/>
    </row>
    <row r="20" ht="24" customHeight="1">
      <c r="A20" s="147" t="s">
        <v>1861</v>
      </c>
      <c r="B20" s="149"/>
      <c r="C20" s="148" t="s">
        <v>1861</v>
      </c>
      <c r="D20" s="135"/>
    </row>
    <row r="21" ht="12.75">
      <c r="A21" s="150" t="s">
        <v>1862</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4" activeCellId="0" sqref="A4"/>
    </sheetView>
  </sheetViews>
  <sheetFormatPr baseColWidth="8" defaultColWidth="7.1640600000000001" defaultRowHeight="12.75" customHeight="1"/>
  <cols>
    <col customWidth="1" min="1" max="1" style="151" width="22.832000000000001"/>
    <col customWidth="1" min="2" max="2" style="151" width="15.875"/>
    <col customWidth="1" min="3" max="3" style="151" width="22.832000000000001"/>
    <col customWidth="1" min="4" max="4" style="151" width="17.75"/>
    <col customWidth="1" min="5" max="6" style="151" width="7.1640600000000001"/>
    <col bestFit="1" customWidth="1" min="7" max="7" style="151" width="9.625"/>
    <col customWidth="1" min="8" max="10" style="151" width="7.1640600000000001"/>
    <col bestFit="1" customWidth="1" min="11" max="11" style="151" width="9.625"/>
    <col customWidth="1" min="12" max="257" style="151" width="7.1640600000000001"/>
  </cols>
  <sheetData>
    <row r="1" ht="35" customHeight="1">
      <c r="A1" s="124" t="s">
        <v>1863</v>
      </c>
      <c r="B1" s="124"/>
      <c r="C1" s="124"/>
      <c r="D1" s="124"/>
      <c r="E1" s="125"/>
      <c r="F1" s="125"/>
      <c r="G1" s="125"/>
      <c r="H1" s="125"/>
    </row>
    <row r="2" ht="19.5" customHeight="1">
      <c r="A2" s="152"/>
      <c r="D2" s="153" t="s">
        <v>1148</v>
      </c>
    </row>
    <row r="3" s="154" customFormat="1" ht="28" customHeight="1">
      <c r="A3" s="155" t="s">
        <v>1864</v>
      </c>
      <c r="B3" s="155" t="s">
        <v>1865</v>
      </c>
      <c r="C3" s="155" t="s">
        <v>1864</v>
      </c>
      <c r="D3" s="155" t="s">
        <v>1865</v>
      </c>
    </row>
    <row r="4" s="154" customFormat="1" ht="28" customHeight="1">
      <c r="A4" s="156" t="s">
        <v>1866</v>
      </c>
      <c r="B4" s="157">
        <v>18911.620824000001</v>
      </c>
      <c r="C4" s="156" t="s">
        <v>1867</v>
      </c>
      <c r="D4" s="157">
        <v>32272.008947000002</v>
      </c>
    </row>
    <row r="5" s="154" customFormat="1" ht="28" customHeight="1">
      <c r="A5" s="156" t="s">
        <v>1839</v>
      </c>
      <c r="B5" s="157">
        <v>12724.6772</v>
      </c>
      <c r="C5" s="156" t="s">
        <v>1868</v>
      </c>
      <c r="D5" s="157">
        <v>664.84989900000005</v>
      </c>
    </row>
    <row r="6" s="154" customFormat="1" ht="28" customHeight="1">
      <c r="A6" s="156" t="s">
        <v>1869</v>
      </c>
      <c r="B6" s="157">
        <v>107.218566</v>
      </c>
      <c r="C6" s="156" t="s">
        <v>1870</v>
      </c>
      <c r="D6" s="157">
        <v>124.679149</v>
      </c>
    </row>
    <row r="7" s="154" customFormat="1" ht="28" customHeight="1">
      <c r="A7" s="156" t="s">
        <v>1871</v>
      </c>
      <c r="B7" s="157">
        <v>1839.173184</v>
      </c>
      <c r="C7" s="156"/>
      <c r="D7" s="157"/>
    </row>
    <row r="8" s="154" customFormat="1" ht="28" customHeight="1">
      <c r="A8" s="156" t="s">
        <v>1872</v>
      </c>
      <c r="B8" s="157">
        <v>3.4341569999999999</v>
      </c>
      <c r="C8" s="156"/>
      <c r="D8" s="157"/>
    </row>
    <row r="9" s="154" customFormat="1" ht="28" customHeight="1">
      <c r="A9" s="156" t="s">
        <v>1873</v>
      </c>
      <c r="B9" s="157">
        <v>33586.123931000002</v>
      </c>
      <c r="C9" s="156" t="s">
        <v>1874</v>
      </c>
      <c r="D9" s="157">
        <v>33061.537994999999</v>
      </c>
    </row>
    <row r="10" s="154" customFormat="1" ht="28" customHeight="1">
      <c r="A10" s="156" t="s">
        <v>1875</v>
      </c>
      <c r="B10" s="157">
        <v>0</v>
      </c>
      <c r="C10" s="156" t="s">
        <v>1876</v>
      </c>
      <c r="D10" s="157">
        <v>0</v>
      </c>
    </row>
    <row r="11" s="154" customFormat="1" ht="28" customHeight="1">
      <c r="A11" s="156" t="s">
        <v>1877</v>
      </c>
      <c r="B11" s="157">
        <v>0</v>
      </c>
      <c r="C11" s="156" t="s">
        <v>1878</v>
      </c>
      <c r="D11" s="157">
        <v>0</v>
      </c>
    </row>
    <row r="12" s="154" customFormat="1" ht="28" customHeight="1">
      <c r="A12" s="156" t="s">
        <v>1879</v>
      </c>
      <c r="B12" s="157">
        <v>33586.123931000002</v>
      </c>
      <c r="C12" s="156" t="s">
        <v>1880</v>
      </c>
      <c r="D12" s="157">
        <v>33061.537994999999</v>
      </c>
    </row>
    <row r="13" s="154" customFormat="1" ht="28" customHeight="1">
      <c r="A13" s="156"/>
      <c r="B13" s="157"/>
      <c r="C13" s="156" t="s">
        <v>1881</v>
      </c>
      <c r="D13" s="157">
        <v>524.58593600000006</v>
      </c>
    </row>
    <row r="14" s="154" customFormat="1" ht="28" customHeight="1">
      <c r="A14" s="156" t="s">
        <v>1882</v>
      </c>
      <c r="B14" s="157">
        <v>-5559.2974169999998</v>
      </c>
      <c r="C14" s="156" t="s">
        <v>1883</v>
      </c>
      <c r="D14" s="157">
        <v>-5034.7114810000003</v>
      </c>
    </row>
    <row r="15" s="154" customFormat="1" ht="28" customHeight="1">
      <c r="A15" s="156" t="s">
        <v>1884</v>
      </c>
      <c r="B15" s="157">
        <v>28026.826514</v>
      </c>
      <c r="C15" s="156" t="s">
        <v>1885</v>
      </c>
      <c r="D15" s="157">
        <v>28026.826514</v>
      </c>
    </row>
  </sheetData>
  <mergeCells count="1">
    <mergeCell ref="A1:D1"/>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3" activeCellId="0" sqref="A3"/>
    </sheetView>
  </sheetViews>
  <sheetFormatPr baseColWidth="8" defaultColWidth="7.1640600000000001" defaultRowHeight="12.75" customHeight="1"/>
  <cols>
    <col customWidth="1" min="1" max="1" style="123" width="41.75"/>
    <col customWidth="1" min="2" max="2" style="123" width="11.875"/>
    <col customWidth="1" min="3" max="4" style="123" width="20.75"/>
    <col customWidth="1" min="5" max="5" style="123" width="25.5"/>
    <col bestFit="1" customWidth="1" min="6" max="6" style="123" width="16"/>
    <col customWidth="1" min="7" max="7" style="123" width="18.25"/>
    <col bestFit="1" customWidth="1" min="8" max="8" style="123" width="16"/>
    <col customWidth="1" min="9" max="257" style="123" width="7.1640600000000001"/>
  </cols>
  <sheetData>
    <row r="1" ht="37" customHeight="1">
      <c r="A1" s="124" t="s">
        <v>1886</v>
      </c>
      <c r="B1" s="124"/>
      <c r="C1" s="124"/>
      <c r="D1" s="124"/>
      <c r="E1" s="124"/>
      <c r="F1" s="124"/>
      <c r="G1" s="124"/>
      <c r="H1" s="124"/>
      <c r="I1" s="125"/>
      <c r="J1" s="125"/>
      <c r="K1" s="125"/>
      <c r="L1" s="125"/>
    </row>
    <row r="2" ht="16" customHeight="1">
      <c r="A2" s="126"/>
      <c r="H2" s="153" t="s">
        <v>1148</v>
      </c>
    </row>
    <row r="3" s="154" customFormat="1" ht="28" customHeight="1">
      <c r="A3" s="155" t="s">
        <v>1887</v>
      </c>
      <c r="B3" s="155" t="s">
        <v>1888</v>
      </c>
      <c r="C3" s="155" t="s">
        <v>1889</v>
      </c>
      <c r="D3" s="155" t="s">
        <v>1890</v>
      </c>
      <c r="E3" s="155" t="s">
        <v>1887</v>
      </c>
      <c r="F3" s="155" t="s">
        <v>1888</v>
      </c>
      <c r="G3" s="155" t="s">
        <v>1889</v>
      </c>
      <c r="H3" s="155" t="s">
        <v>1891</v>
      </c>
    </row>
    <row r="4" s="154" customFormat="1" ht="28" customHeight="1">
      <c r="A4" s="158" t="s">
        <v>1892</v>
      </c>
      <c r="B4" s="159">
        <v>29655.137852</v>
      </c>
      <c r="C4" s="159">
        <v>22676.625132000001</v>
      </c>
      <c r="D4" s="159">
        <v>6978.5127200000006</v>
      </c>
      <c r="E4" s="160" t="s">
        <v>1893</v>
      </c>
      <c r="F4" s="159">
        <v>17660.016806</v>
      </c>
      <c r="G4" s="159">
        <v>8730.80645</v>
      </c>
      <c r="H4" s="159">
        <v>8929.2103559999996</v>
      </c>
    </row>
    <row r="5" s="154" customFormat="1" ht="28" customHeight="1">
      <c r="A5" s="158" t="s">
        <v>1894</v>
      </c>
      <c r="B5" s="159">
        <v>24476.912874000001</v>
      </c>
      <c r="C5" s="159">
        <v>22676.625132000001</v>
      </c>
      <c r="D5" s="159">
        <v>1800.2877420000002</v>
      </c>
      <c r="E5" s="160" t="s">
        <v>1895</v>
      </c>
      <c r="F5" s="159">
        <v>7509.5726099999993</v>
      </c>
      <c r="G5" s="159">
        <v>6877.6712609999995</v>
      </c>
      <c r="H5" s="159">
        <v>631.90134899999998</v>
      </c>
    </row>
    <row r="6" s="154" customFormat="1" ht="28" customHeight="1">
      <c r="A6" s="158" t="s">
        <v>1896</v>
      </c>
      <c r="B6" s="159">
        <v>5178.2249780000002</v>
      </c>
      <c r="C6" s="159">
        <v>0</v>
      </c>
      <c r="D6" s="159">
        <v>5178.2249780000002</v>
      </c>
      <c r="E6" s="160" t="s">
        <v>1897</v>
      </c>
      <c r="F6" s="159">
        <v>9151.8135590000002</v>
      </c>
      <c r="G6" s="159">
        <v>868.62348900000006</v>
      </c>
      <c r="H6" s="159">
        <v>8283.1900700000006</v>
      </c>
    </row>
    <row r="7" s="154" customFormat="1" ht="28" customHeight="1">
      <c r="A7" s="158" t="s">
        <v>1839</v>
      </c>
      <c r="B7" s="159">
        <v>0</v>
      </c>
      <c r="C7" s="159">
        <v>0</v>
      </c>
      <c r="D7" s="159"/>
      <c r="E7" s="160" t="s">
        <v>1898</v>
      </c>
      <c r="F7" s="159">
        <v>133.42686799999998</v>
      </c>
      <c r="G7" s="159">
        <v>119.30793100000001</v>
      </c>
      <c r="H7" s="159">
        <v>14.118936999999999</v>
      </c>
    </row>
    <row r="8" s="154" customFormat="1" ht="28" customHeight="1">
      <c r="A8" s="158" t="s">
        <v>1899</v>
      </c>
      <c r="B8" s="159">
        <v>0</v>
      </c>
      <c r="C8" s="159">
        <v>0</v>
      </c>
      <c r="D8" s="159"/>
      <c r="E8" s="160" t="s">
        <v>1900</v>
      </c>
      <c r="F8" s="159">
        <v>865.20376899999997</v>
      </c>
      <c r="G8" s="159">
        <v>865.20376899999997</v>
      </c>
      <c r="H8" s="159"/>
    </row>
    <row r="9" s="154" customFormat="1" ht="28" customHeight="1">
      <c r="A9" s="158" t="s">
        <v>1869</v>
      </c>
      <c r="B9" s="159">
        <v>1679.745625</v>
      </c>
      <c r="C9" s="159">
        <v>1313.3676990000001</v>
      </c>
      <c r="D9" s="159">
        <v>366.377926</v>
      </c>
      <c r="E9" s="160" t="s">
        <v>1868</v>
      </c>
      <c r="F9" s="159">
        <v>63.270707999999999</v>
      </c>
      <c r="G9" s="159"/>
      <c r="H9" s="159">
        <v>63.270707999999999</v>
      </c>
    </row>
    <row r="10" s="154" customFormat="1" ht="28" customHeight="1">
      <c r="A10" s="158" t="s">
        <v>1871</v>
      </c>
      <c r="B10" s="159">
        <v>53.181787999999997</v>
      </c>
      <c r="C10" s="159"/>
      <c r="D10" s="159">
        <v>53.181787999999997</v>
      </c>
      <c r="E10" s="160" t="s">
        <v>1870</v>
      </c>
      <c r="F10" s="159">
        <v>0</v>
      </c>
      <c r="G10" s="159">
        <v>0</v>
      </c>
      <c r="H10" s="159">
        <v>0</v>
      </c>
    </row>
    <row r="11" s="154" customFormat="1" ht="28" customHeight="1">
      <c r="A11" s="158" t="s">
        <v>1872</v>
      </c>
      <c r="B11" s="159">
        <v>283.14295299999998</v>
      </c>
      <c r="C11" s="159">
        <v>283.08915000000002</v>
      </c>
      <c r="D11" s="159">
        <v>5.3802999999999997e-002</v>
      </c>
      <c r="E11" s="160"/>
      <c r="F11" s="159"/>
      <c r="G11" s="159"/>
      <c r="H11" s="159"/>
    </row>
    <row r="12" s="154" customFormat="1" ht="28" customHeight="1">
      <c r="A12" s="158" t="s">
        <v>1873</v>
      </c>
      <c r="B12" s="159">
        <v>31671.208218</v>
      </c>
      <c r="C12" s="159">
        <v>24273.081980999999</v>
      </c>
      <c r="D12" s="159">
        <v>7398.1262370000004</v>
      </c>
      <c r="E12" s="160" t="s">
        <v>1874</v>
      </c>
      <c r="F12" s="159">
        <v>17723.287514</v>
      </c>
      <c r="G12" s="159">
        <v>8730.80645</v>
      </c>
      <c r="H12" s="159">
        <v>8992.4810639999996</v>
      </c>
    </row>
    <row r="13" s="154" customFormat="1" ht="28" customHeight="1">
      <c r="A13" s="158" t="s">
        <v>1875</v>
      </c>
      <c r="B13" s="159">
        <v>0</v>
      </c>
      <c r="C13" s="159">
        <v>0</v>
      </c>
      <c r="D13" s="159">
        <v>0</v>
      </c>
      <c r="E13" s="160" t="s">
        <v>1876</v>
      </c>
      <c r="F13" s="159">
        <v>0</v>
      </c>
      <c r="G13" s="159">
        <v>0</v>
      </c>
      <c r="H13" s="159">
        <v>0</v>
      </c>
    </row>
    <row r="14" s="154" customFormat="1" ht="28" customHeight="1">
      <c r="A14" s="158" t="s">
        <v>1877</v>
      </c>
      <c r="B14" s="159">
        <v>0</v>
      </c>
      <c r="C14" s="159">
        <v>0</v>
      </c>
      <c r="D14" s="159">
        <v>0</v>
      </c>
      <c r="E14" s="160" t="s">
        <v>1878</v>
      </c>
      <c r="F14" s="159">
        <v>0</v>
      </c>
      <c r="G14" s="159">
        <v>0</v>
      </c>
      <c r="H14" s="159">
        <v>0</v>
      </c>
    </row>
    <row r="15" s="154" customFormat="1" ht="28" customHeight="1">
      <c r="A15" s="158" t="s">
        <v>1879</v>
      </c>
      <c r="B15" s="159">
        <v>31671.208218</v>
      </c>
      <c r="C15" s="159">
        <v>24273.081980999999</v>
      </c>
      <c r="D15" s="159">
        <v>7398.1262370000004</v>
      </c>
      <c r="E15" s="160" t="s">
        <v>1880</v>
      </c>
      <c r="F15" s="159">
        <v>17723.287514</v>
      </c>
      <c r="G15" s="159">
        <v>8730.80645</v>
      </c>
      <c r="H15" s="159">
        <v>8992.4810639999996</v>
      </c>
    </row>
    <row r="16" s="154" customFormat="1" ht="28" customHeight="1">
      <c r="A16" s="161"/>
      <c r="B16" s="159"/>
      <c r="C16" s="159"/>
      <c r="D16" s="159"/>
      <c r="E16" s="160" t="s">
        <v>1881</v>
      </c>
      <c r="F16" s="159">
        <v>13947.920703999998</v>
      </c>
      <c r="G16" s="159">
        <v>15542.275531000001</v>
      </c>
      <c r="H16" s="159">
        <v>-1594.3548269999999</v>
      </c>
    </row>
    <row r="17" s="154" customFormat="1" ht="28" customHeight="1">
      <c r="A17" s="158" t="s">
        <v>1882</v>
      </c>
      <c r="B17" s="159">
        <v>76296.322272000005</v>
      </c>
      <c r="C17" s="159">
        <v>48537.712024</v>
      </c>
      <c r="D17" s="159">
        <v>27758.610248000001</v>
      </c>
      <c r="E17" s="160" t="s">
        <v>1883</v>
      </c>
      <c r="F17" s="159">
        <v>90244.242975999994</v>
      </c>
      <c r="G17" s="159">
        <v>64079.987554999992</v>
      </c>
      <c r="H17" s="159">
        <v>26164.255421000002</v>
      </c>
    </row>
    <row r="18" s="154" customFormat="1" ht="28" customHeight="1">
      <c r="A18" s="158" t="s">
        <v>1885</v>
      </c>
      <c r="B18" s="159">
        <v>107967.53049</v>
      </c>
      <c r="C18" s="159">
        <v>72810.794004999989</v>
      </c>
      <c r="D18" s="159">
        <v>35156.736485000001</v>
      </c>
      <c r="E18" s="160" t="s">
        <v>1885</v>
      </c>
      <c r="F18" s="159">
        <v>107967.53049</v>
      </c>
      <c r="G18" s="159">
        <v>72810.794004999989</v>
      </c>
      <c r="H18" s="159">
        <v>35156.736485000001</v>
      </c>
    </row>
  </sheetData>
  <mergeCells count="1">
    <mergeCell ref="A1:H1"/>
  </mergeCells>
  <printOptions headings="0" gridLines="0"/>
  <pageMargins left="0.75" right="0.75" top="1" bottom="1" header="0.5" footer="0.5"/>
  <pageSetup paperSize="9" scale="84" firstPageNumber="1" fitToWidth="1" fitToHeight="1" pageOrder="downThenOver" orientation="portrait" usePrinterDefaults="1" blackAndWhite="0" draft="0" cellComments="none" useFirstPageNumber="0" errors="displayed" horizontalDpi="0" verticalDpi="0" copies="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6" activeCellId="0" sqref="A6"/>
    </sheetView>
  </sheetViews>
  <sheetFormatPr baseColWidth="8" defaultColWidth="7.1640600000000001" defaultRowHeight="12.75" customHeight="1"/>
  <cols>
    <col customWidth="1" min="1" max="1" style="123" width="36.414099999999998"/>
    <col customWidth="1" min="2" max="2" style="123" width="12.664099999999999"/>
    <col customWidth="1" min="3" max="3" style="123" width="23.5"/>
    <col customWidth="1" min="4" max="4" style="123" width="14.640599999999999"/>
    <col customWidth="1" min="5" max="9" style="123" width="7.1640600000000001"/>
    <col bestFit="1" customWidth="1" min="10" max="10" style="123" width="9.625"/>
    <col customWidth="1" min="11" max="11" style="123" width="7.1640600000000001"/>
    <col bestFit="1" customWidth="1" min="12" max="12" style="123" width="9.625"/>
    <col customWidth="1" min="13" max="257" style="123" width="7.1640600000000001"/>
  </cols>
  <sheetData>
    <row r="1" ht="36" customHeight="1">
      <c r="A1" s="124" t="s">
        <v>1901</v>
      </c>
      <c r="B1" s="124"/>
      <c r="C1" s="124"/>
      <c r="D1" s="124"/>
      <c r="E1" s="125"/>
      <c r="F1" s="125"/>
      <c r="G1" s="125"/>
      <c r="H1" s="125"/>
      <c r="I1" s="125"/>
      <c r="J1" s="125"/>
      <c r="K1" s="125"/>
      <c r="L1" s="125"/>
    </row>
    <row r="2" ht="19.5" customHeight="1">
      <c r="A2" s="126"/>
      <c r="D2" s="162" t="s">
        <v>1148</v>
      </c>
    </row>
    <row r="3" ht="28" customHeight="1">
      <c r="A3" s="155" t="s">
        <v>1864</v>
      </c>
      <c r="B3" s="155" t="s">
        <v>1865</v>
      </c>
      <c r="C3" s="155" t="s">
        <v>1864</v>
      </c>
      <c r="D3" s="155" t="s">
        <v>1865</v>
      </c>
    </row>
    <row r="4" ht="28" customHeight="1">
      <c r="A4" s="163" t="s">
        <v>1892</v>
      </c>
      <c r="B4" s="164">
        <v>57471.724799000003</v>
      </c>
      <c r="C4" s="164" t="s">
        <v>1893</v>
      </c>
      <c r="D4" s="164">
        <v>155942.306515</v>
      </c>
    </row>
    <row r="5" ht="28" customHeight="1">
      <c r="A5" s="163" t="s">
        <v>1902</v>
      </c>
      <c r="B5" s="164">
        <v>0</v>
      </c>
      <c r="C5" s="164" t="s">
        <v>1903</v>
      </c>
      <c r="D5" s="164">
        <v>137709.66169000001</v>
      </c>
    </row>
    <row r="6" ht="28" customHeight="1">
      <c r="A6" s="163" t="s">
        <v>1904</v>
      </c>
      <c r="B6" s="164">
        <v>658.30399999999997</v>
      </c>
      <c r="C6" s="159" t="s">
        <v>1905</v>
      </c>
      <c r="D6" s="164">
        <v>18232.644824999999</v>
      </c>
    </row>
    <row r="7" ht="28" customHeight="1">
      <c r="A7" s="163" t="s">
        <v>1906</v>
      </c>
      <c r="B7" s="164">
        <v>4000.752</v>
      </c>
      <c r="C7" s="164" t="s">
        <v>1907</v>
      </c>
      <c r="D7" s="164">
        <v>14736.848</v>
      </c>
    </row>
    <row r="8" ht="28" customHeight="1">
      <c r="A8" s="163" t="s">
        <v>1839</v>
      </c>
      <c r="B8" s="164">
        <v>111127.7874</v>
      </c>
      <c r="C8" s="164" t="s">
        <v>1870</v>
      </c>
      <c r="D8" s="164">
        <v>326.01100000000002</v>
      </c>
    </row>
    <row r="9" ht="28" customHeight="1">
      <c r="A9" s="163" t="s">
        <v>1908</v>
      </c>
      <c r="B9" s="164">
        <v>110643.85619999999</v>
      </c>
      <c r="C9" s="164"/>
      <c r="D9" s="164"/>
    </row>
    <row r="10" ht="28" customHeight="1">
      <c r="A10" s="163" t="s">
        <v>1909</v>
      </c>
      <c r="B10" s="164">
        <v>483.93119999999999</v>
      </c>
      <c r="C10" s="164"/>
      <c r="D10" s="164"/>
    </row>
    <row r="11" ht="28" customHeight="1">
      <c r="A11" s="163" t="s">
        <v>1869</v>
      </c>
      <c r="B11" s="164">
        <v>1550.6840539999998</v>
      </c>
      <c r="C11" s="164"/>
      <c r="D11" s="164"/>
    </row>
    <row r="12" ht="28" customHeight="1">
      <c r="A12" s="163" t="s">
        <v>1910</v>
      </c>
      <c r="B12" s="164">
        <v>1095.0399170000001</v>
      </c>
      <c r="C12" s="164"/>
      <c r="D12" s="164"/>
    </row>
    <row r="13" ht="28" customHeight="1">
      <c r="A13" s="163" t="s">
        <v>1911</v>
      </c>
      <c r="B13" s="164">
        <v>171245.23617000002</v>
      </c>
      <c r="C13" s="164" t="s">
        <v>1874</v>
      </c>
      <c r="D13" s="164">
        <v>171005.165515</v>
      </c>
    </row>
    <row r="14" ht="28" customHeight="1">
      <c r="A14" s="163" t="s">
        <v>1912</v>
      </c>
      <c r="B14" s="164">
        <v>0</v>
      </c>
      <c r="C14" s="164" t="s">
        <v>1876</v>
      </c>
      <c r="D14" s="164">
        <v>0</v>
      </c>
    </row>
    <row r="15" ht="28" customHeight="1">
      <c r="A15" s="163" t="s">
        <v>1913</v>
      </c>
      <c r="B15" s="164">
        <v>0</v>
      </c>
      <c r="C15" s="164" t="s">
        <v>1878</v>
      </c>
      <c r="D15" s="164">
        <v>0</v>
      </c>
    </row>
    <row r="16" ht="28" customHeight="1">
      <c r="A16" s="163" t="s">
        <v>1914</v>
      </c>
      <c r="B16" s="164">
        <v>171245.23617000002</v>
      </c>
      <c r="C16" s="164" t="s">
        <v>1880</v>
      </c>
      <c r="D16" s="164">
        <v>171005.165515</v>
      </c>
    </row>
    <row r="17" ht="28" customHeight="1">
      <c r="A17" s="165"/>
      <c r="B17" s="164"/>
      <c r="C17" s="164" t="s">
        <v>1881</v>
      </c>
      <c r="D17" s="164">
        <v>240.07065499999999</v>
      </c>
    </row>
    <row r="18" ht="28" customHeight="1">
      <c r="A18" s="163" t="s">
        <v>1915</v>
      </c>
      <c r="B18" s="164">
        <v>70680.410807000007</v>
      </c>
      <c r="C18" s="164" t="s">
        <v>1883</v>
      </c>
      <c r="D18" s="164">
        <v>70920.481461999996</v>
      </c>
    </row>
    <row r="19" ht="28" customHeight="1">
      <c r="A19" s="163" t="s">
        <v>1884</v>
      </c>
      <c r="B19" s="164">
        <v>241925.646977</v>
      </c>
      <c r="C19" s="164" t="s">
        <v>1885</v>
      </c>
      <c r="D19" s="164">
        <v>241925.646977</v>
      </c>
    </row>
  </sheetData>
  <mergeCells count="1">
    <mergeCell ref="A1:D1"/>
  </mergeCells>
  <printOptions headings="0" gridLines="0"/>
  <pageMargins left="0.314583" right="0.55069399999999991"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52.25"/>
    <col customWidth="1" min="2" max="2" style="5" width="20.5"/>
    <col customWidth="1" min="3" max="257" style="5" width="9.125"/>
  </cols>
  <sheetData>
    <row r="1" s="5" customFormat="1" ht="29.100000000000001" customHeight="1">
      <c r="A1" s="6" t="s">
        <v>64</v>
      </c>
      <c r="B1" s="6"/>
    </row>
    <row r="2" s="5" customFormat="1" ht="17.100000000000001" customHeight="1">
      <c r="A2" s="7"/>
      <c r="B2" s="7"/>
    </row>
    <row r="3" s="5" customFormat="1" ht="17.100000000000001" customHeight="1">
      <c r="A3" s="7" t="s">
        <v>37</v>
      </c>
      <c r="B3" s="7"/>
    </row>
    <row r="4" s="5" customFormat="1" ht="17.100000000000001" customHeight="1">
      <c r="A4" s="9" t="s">
        <v>38</v>
      </c>
      <c r="B4" s="9" t="s">
        <v>39</v>
      </c>
    </row>
    <row r="5" s="5" customFormat="1" ht="17.100000000000001" customHeight="1">
      <c r="A5" s="9" t="s">
        <v>65</v>
      </c>
      <c r="B5" s="12">
        <v>1814597</v>
      </c>
    </row>
    <row r="6" s="5" customFormat="1" ht="17.100000000000001" customHeight="1">
      <c r="A6" s="14" t="s">
        <v>66</v>
      </c>
      <c r="B6" s="12">
        <f>SUM(XFD7+XFD19+XFD28+XFD39+XFD50+XFD61+XFD72+XFD80+XFD89+XFD102+XFD111+XFD122+XFD134+XFD141+XFD149+XFD155+XFD162+XFD169+XFD176+XFD183+XFD190+XFD198+XFD204+XFD210+XFD217+XFD232)</f>
        <v>230642</v>
      </c>
    </row>
    <row r="7" s="5" customFormat="1" ht="17.100000000000001" customHeight="1">
      <c r="A7" s="14" t="s">
        <v>67</v>
      </c>
      <c r="B7" s="12">
        <f>SUM(XFD8:XFD18)</f>
        <v>4554</v>
      </c>
    </row>
    <row r="8" s="5" customFormat="1" ht="17.100000000000001" customHeight="1">
      <c r="A8" s="13" t="s">
        <v>68</v>
      </c>
      <c r="B8" s="12">
        <v>3175</v>
      </c>
    </row>
    <row r="9" s="5" customFormat="1" ht="17.100000000000001" customHeight="1">
      <c r="A9" s="13" t="s">
        <v>69</v>
      </c>
      <c r="B9" s="15">
        <v>782</v>
      </c>
    </row>
    <row r="10" s="5" customFormat="1" ht="17.100000000000001" customHeight="1">
      <c r="A10" s="16" t="s">
        <v>70</v>
      </c>
      <c r="B10" s="12">
        <v>0</v>
      </c>
    </row>
    <row r="11" s="5" customFormat="1" ht="17.100000000000001" customHeight="1">
      <c r="A11" s="13" t="s">
        <v>71</v>
      </c>
      <c r="B11" s="17">
        <v>63</v>
      </c>
    </row>
    <row r="12" s="5" customFormat="1" ht="17.100000000000001" customHeight="1">
      <c r="A12" s="13" t="s">
        <v>72</v>
      </c>
      <c r="B12" s="12">
        <v>30</v>
      </c>
    </row>
    <row r="13" s="5" customFormat="1" ht="17.100000000000001" customHeight="1">
      <c r="A13" s="13" t="s">
        <v>73</v>
      </c>
      <c r="B13" s="12">
        <v>157</v>
      </c>
    </row>
    <row r="14" s="5" customFormat="1" ht="17.100000000000001" customHeight="1">
      <c r="A14" s="13" t="s">
        <v>74</v>
      </c>
      <c r="B14" s="12">
        <v>17</v>
      </c>
    </row>
    <row r="15" s="5" customFormat="1" ht="17.100000000000001" customHeight="1">
      <c r="A15" s="13" t="s">
        <v>75</v>
      </c>
      <c r="B15" s="12">
        <v>201</v>
      </c>
    </row>
    <row r="16" s="5" customFormat="1" ht="17.100000000000001" customHeight="1">
      <c r="A16" s="13" t="s">
        <v>76</v>
      </c>
      <c r="B16" s="12">
        <v>0</v>
      </c>
    </row>
    <row r="17" s="5" customFormat="1" ht="17.100000000000001" customHeight="1">
      <c r="A17" s="13" t="s">
        <v>77</v>
      </c>
      <c r="B17" s="12">
        <v>0</v>
      </c>
    </row>
    <row r="18" s="5" customFormat="1" ht="17.100000000000001" customHeight="1">
      <c r="A18" s="13" t="s">
        <v>78</v>
      </c>
      <c r="B18" s="12">
        <v>129</v>
      </c>
    </row>
    <row r="19" s="5" customFormat="1" ht="17.100000000000001" customHeight="1">
      <c r="A19" s="14" t="s">
        <v>79</v>
      </c>
      <c r="B19" s="12">
        <f>SUM(XFD20:XFD27)</f>
        <v>3767</v>
      </c>
    </row>
    <row r="20" s="5" customFormat="1" ht="17.100000000000001" customHeight="1">
      <c r="A20" s="13" t="s">
        <v>68</v>
      </c>
      <c r="B20" s="12">
        <v>2912</v>
      </c>
    </row>
    <row r="21" s="5" customFormat="1" ht="17.100000000000001" customHeight="1">
      <c r="A21" s="13" t="s">
        <v>69</v>
      </c>
      <c r="B21" s="12">
        <v>189</v>
      </c>
    </row>
    <row r="22" s="5" customFormat="1" ht="17.100000000000001" customHeight="1">
      <c r="A22" s="13" t="s">
        <v>70</v>
      </c>
      <c r="B22" s="12">
        <v>0</v>
      </c>
    </row>
    <row r="23" s="5" customFormat="1" ht="17.100000000000001" customHeight="1">
      <c r="A23" s="13" t="s">
        <v>80</v>
      </c>
      <c r="B23" s="12">
        <v>16</v>
      </c>
    </row>
    <row r="24" s="5" customFormat="1" ht="17.100000000000001" customHeight="1">
      <c r="A24" s="13" t="s">
        <v>81</v>
      </c>
      <c r="B24" s="12">
        <v>57</v>
      </c>
    </row>
    <row r="25" s="5" customFormat="1" ht="17.100000000000001" customHeight="1">
      <c r="A25" s="13" t="s">
        <v>82</v>
      </c>
      <c r="B25" s="12">
        <v>80</v>
      </c>
    </row>
    <row r="26" s="5" customFormat="1" ht="17.100000000000001" customHeight="1">
      <c r="A26" s="13" t="s">
        <v>77</v>
      </c>
      <c r="B26" s="12">
        <v>0</v>
      </c>
    </row>
    <row r="27" s="5" customFormat="1" ht="17.100000000000001" customHeight="1">
      <c r="A27" s="13" t="s">
        <v>83</v>
      </c>
      <c r="B27" s="12">
        <v>513</v>
      </c>
    </row>
    <row r="28" s="5" customFormat="1" ht="17.100000000000001" customHeight="1">
      <c r="A28" s="14" t="s">
        <v>84</v>
      </c>
      <c r="B28" s="12">
        <f>SUM(XFD29:XFD38)</f>
        <v>117675</v>
      </c>
    </row>
    <row r="29" s="5" customFormat="1" ht="17.100000000000001" customHeight="1">
      <c r="A29" s="13" t="s">
        <v>68</v>
      </c>
      <c r="B29" s="12">
        <v>61504</v>
      </c>
    </row>
    <row r="30" s="5" customFormat="1" ht="17.100000000000001" customHeight="1">
      <c r="A30" s="13" t="s">
        <v>69</v>
      </c>
      <c r="B30" s="12">
        <v>5305</v>
      </c>
    </row>
    <row r="31" s="5" customFormat="1" ht="17.100000000000001" customHeight="1">
      <c r="A31" s="13" t="s">
        <v>70</v>
      </c>
      <c r="B31" s="12">
        <v>588</v>
      </c>
    </row>
    <row r="32" s="5" customFormat="1" ht="17.100000000000001" customHeight="1">
      <c r="A32" s="13" t="s">
        <v>85</v>
      </c>
      <c r="B32" s="12">
        <v>183</v>
      </c>
    </row>
    <row r="33" s="5" customFormat="1" ht="17.100000000000001" customHeight="1">
      <c r="A33" s="13" t="s">
        <v>86</v>
      </c>
      <c r="B33" s="12">
        <v>1143</v>
      </c>
    </row>
    <row r="34" s="5" customFormat="1" ht="17.100000000000001" customHeight="1">
      <c r="A34" s="13" t="s">
        <v>87</v>
      </c>
      <c r="B34" s="12">
        <v>497</v>
      </c>
    </row>
    <row r="35" s="5" customFormat="1" ht="17.100000000000001" customHeight="1">
      <c r="A35" s="13" t="s">
        <v>88</v>
      </c>
      <c r="B35" s="12">
        <v>1422</v>
      </c>
    </row>
    <row r="36" s="5" customFormat="1" ht="17.100000000000001" customHeight="1">
      <c r="A36" s="13" t="s">
        <v>89</v>
      </c>
      <c r="B36" s="12">
        <v>0</v>
      </c>
    </row>
    <row r="37" s="5" customFormat="1" ht="17.100000000000001" customHeight="1">
      <c r="A37" s="13" t="s">
        <v>77</v>
      </c>
      <c r="B37" s="12">
        <v>4540</v>
      </c>
    </row>
    <row r="38" s="5" customFormat="1" ht="17.100000000000001" customHeight="1">
      <c r="A38" s="13" t="s">
        <v>90</v>
      </c>
      <c r="B38" s="12">
        <v>42493</v>
      </c>
    </row>
    <row r="39" s="5" customFormat="1" ht="17.100000000000001" customHeight="1">
      <c r="A39" s="14" t="s">
        <v>91</v>
      </c>
      <c r="B39" s="12">
        <f>SUM(XFD40:XFD49)</f>
        <v>4494</v>
      </c>
    </row>
    <row r="40" s="5" customFormat="1" ht="17.100000000000001" customHeight="1">
      <c r="A40" s="13" t="s">
        <v>68</v>
      </c>
      <c r="B40" s="12">
        <v>2781</v>
      </c>
    </row>
    <row r="41" s="5" customFormat="1" ht="17.100000000000001" customHeight="1">
      <c r="A41" s="13" t="s">
        <v>69</v>
      </c>
      <c r="B41" s="12">
        <v>735</v>
      </c>
    </row>
    <row r="42" s="5" customFormat="1" ht="17.100000000000001" customHeight="1">
      <c r="A42" s="13" t="s">
        <v>70</v>
      </c>
      <c r="B42" s="12">
        <v>0</v>
      </c>
    </row>
    <row r="43" s="5" customFormat="1" ht="17.100000000000001" customHeight="1">
      <c r="A43" s="13" t="s">
        <v>92</v>
      </c>
      <c r="B43" s="12">
        <v>16</v>
      </c>
    </row>
    <row r="44" s="5" customFormat="1" ht="17.100000000000001" customHeight="1">
      <c r="A44" s="13" t="s">
        <v>93</v>
      </c>
      <c r="B44" s="12">
        <v>16</v>
      </c>
    </row>
    <row r="45" s="5" customFormat="1" ht="17.100000000000001" customHeight="1">
      <c r="A45" s="13" t="s">
        <v>94</v>
      </c>
      <c r="B45" s="12">
        <v>71</v>
      </c>
    </row>
    <row r="46" s="5" customFormat="1" ht="17.100000000000001" customHeight="1">
      <c r="A46" s="13" t="s">
        <v>95</v>
      </c>
      <c r="B46" s="12">
        <v>116</v>
      </c>
    </row>
    <row r="47" s="5" customFormat="1" ht="17.100000000000001" customHeight="1">
      <c r="A47" s="13" t="s">
        <v>96</v>
      </c>
      <c r="B47" s="12">
        <v>101</v>
      </c>
    </row>
    <row r="48" s="5" customFormat="1" ht="17.100000000000001" customHeight="1">
      <c r="A48" s="13" t="s">
        <v>77</v>
      </c>
      <c r="B48" s="12">
        <v>449</v>
      </c>
    </row>
    <row r="49" s="5" customFormat="1" ht="17.100000000000001" customHeight="1">
      <c r="A49" s="13" t="s">
        <v>97</v>
      </c>
      <c r="B49" s="12">
        <v>209</v>
      </c>
    </row>
    <row r="50" s="5" customFormat="1" ht="17.100000000000001" customHeight="1">
      <c r="A50" s="14" t="s">
        <v>98</v>
      </c>
      <c r="B50" s="12">
        <f>SUM(XFD51:XFD60)</f>
        <v>1779</v>
      </c>
    </row>
    <row r="51" s="5" customFormat="1" ht="17.100000000000001" customHeight="1">
      <c r="A51" s="13" t="s">
        <v>68</v>
      </c>
      <c r="B51" s="12">
        <v>979</v>
      </c>
    </row>
    <row r="52" s="5" customFormat="1" ht="17.100000000000001" customHeight="1">
      <c r="A52" s="13" t="s">
        <v>69</v>
      </c>
      <c r="B52" s="12">
        <v>5</v>
      </c>
    </row>
    <row r="53" s="5" customFormat="1" ht="17.100000000000001" customHeight="1">
      <c r="A53" s="13" t="s">
        <v>70</v>
      </c>
      <c r="B53" s="12">
        <v>0</v>
      </c>
    </row>
    <row r="54" s="5" customFormat="1" ht="17.100000000000001" customHeight="1">
      <c r="A54" s="13" t="s">
        <v>99</v>
      </c>
      <c r="B54" s="12">
        <v>0</v>
      </c>
    </row>
    <row r="55" s="5" customFormat="1" ht="17.100000000000001" customHeight="1">
      <c r="A55" s="13" t="s">
        <v>100</v>
      </c>
      <c r="B55" s="12">
        <v>174</v>
      </c>
    </row>
    <row r="56" s="5" customFormat="1" ht="17.100000000000001" customHeight="1">
      <c r="A56" s="13" t="s">
        <v>101</v>
      </c>
      <c r="B56" s="12">
        <v>10</v>
      </c>
    </row>
    <row r="57" s="5" customFormat="1" ht="17.100000000000001" customHeight="1">
      <c r="A57" s="13" t="s">
        <v>102</v>
      </c>
      <c r="B57" s="12">
        <v>88</v>
      </c>
    </row>
    <row r="58" s="5" customFormat="1" ht="17.100000000000001" customHeight="1">
      <c r="A58" s="13" t="s">
        <v>103</v>
      </c>
      <c r="B58" s="12">
        <v>303</v>
      </c>
    </row>
    <row r="59" s="5" customFormat="1" ht="17.100000000000001" customHeight="1">
      <c r="A59" s="13" t="s">
        <v>77</v>
      </c>
      <c r="B59" s="12">
        <v>115</v>
      </c>
    </row>
    <row r="60" s="5" customFormat="1" ht="17.100000000000001" customHeight="1">
      <c r="A60" s="13" t="s">
        <v>104</v>
      </c>
      <c r="B60" s="12">
        <v>105</v>
      </c>
    </row>
    <row r="61" s="5" customFormat="1" ht="17.100000000000001" customHeight="1">
      <c r="A61" s="14" t="s">
        <v>105</v>
      </c>
      <c r="B61" s="12">
        <f>SUM(XFD62:XFD71)</f>
        <v>15832</v>
      </c>
    </row>
    <row r="62" s="5" customFormat="1" ht="17.100000000000001" customHeight="1">
      <c r="A62" s="13" t="s">
        <v>68</v>
      </c>
      <c r="B62" s="12">
        <v>5396</v>
      </c>
    </row>
    <row r="63" s="5" customFormat="1" ht="17.100000000000001" customHeight="1">
      <c r="A63" s="13" t="s">
        <v>69</v>
      </c>
      <c r="B63" s="12">
        <v>237</v>
      </c>
    </row>
    <row r="64" s="5" customFormat="1" ht="17.100000000000001" customHeight="1">
      <c r="A64" s="13" t="s">
        <v>70</v>
      </c>
      <c r="B64" s="12">
        <v>0</v>
      </c>
    </row>
    <row r="65" s="5" customFormat="1" ht="17.100000000000001" customHeight="1">
      <c r="A65" s="13" t="s">
        <v>106</v>
      </c>
      <c r="B65" s="12">
        <v>237</v>
      </c>
    </row>
    <row r="66" s="5" customFormat="1" ht="17.100000000000001" customHeight="1">
      <c r="A66" s="13" t="s">
        <v>107</v>
      </c>
      <c r="B66" s="12">
        <v>146</v>
      </c>
    </row>
    <row r="67" s="5" customFormat="1" ht="17.100000000000001" customHeight="1">
      <c r="A67" s="13" t="s">
        <v>108</v>
      </c>
      <c r="B67" s="12">
        <v>16</v>
      </c>
    </row>
    <row r="68" s="5" customFormat="1" ht="17.100000000000001" customHeight="1">
      <c r="A68" s="13" t="s">
        <v>109</v>
      </c>
      <c r="B68" s="12">
        <v>255</v>
      </c>
    </row>
    <row r="69" s="5" customFormat="1" ht="17.100000000000001" customHeight="1">
      <c r="A69" s="13" t="s">
        <v>110</v>
      </c>
      <c r="B69" s="12">
        <v>327</v>
      </c>
    </row>
    <row r="70" s="5" customFormat="1" ht="17.100000000000001" customHeight="1">
      <c r="A70" s="13" t="s">
        <v>77</v>
      </c>
      <c r="B70" s="12">
        <v>8195</v>
      </c>
    </row>
    <row r="71" s="5" customFormat="1" ht="17.100000000000001" customHeight="1">
      <c r="A71" s="13" t="s">
        <v>111</v>
      </c>
      <c r="B71" s="12">
        <v>1023</v>
      </c>
    </row>
    <row r="72" s="5" customFormat="1" ht="17.100000000000001" customHeight="1">
      <c r="A72" s="14" t="s">
        <v>112</v>
      </c>
      <c r="B72" s="12">
        <f>SUM(XFD73:XFD79)</f>
        <v>14189</v>
      </c>
    </row>
    <row r="73" s="5" customFormat="1" ht="17.100000000000001" customHeight="1">
      <c r="A73" s="13" t="s">
        <v>68</v>
      </c>
      <c r="B73" s="12">
        <v>13682</v>
      </c>
    </row>
    <row r="74" s="5" customFormat="1" ht="17.100000000000001" customHeight="1">
      <c r="A74" s="13" t="s">
        <v>69</v>
      </c>
      <c r="B74" s="12">
        <v>399</v>
      </c>
    </row>
    <row r="75" s="5" customFormat="1" ht="17.100000000000001" customHeight="1">
      <c r="A75" s="13" t="s">
        <v>70</v>
      </c>
      <c r="B75" s="12">
        <v>0</v>
      </c>
    </row>
    <row r="76" s="5" customFormat="1" ht="17.100000000000001" customHeight="1">
      <c r="A76" s="13" t="s">
        <v>109</v>
      </c>
      <c r="B76" s="12">
        <v>0</v>
      </c>
    </row>
    <row r="77" s="5" customFormat="1" ht="16.899999999999999" customHeight="1">
      <c r="A77" s="13" t="s">
        <v>113</v>
      </c>
      <c r="B77" s="12">
        <v>8</v>
      </c>
    </row>
    <row r="78" s="5" customFormat="1" ht="17.100000000000001" customHeight="1">
      <c r="A78" s="13" t="s">
        <v>77</v>
      </c>
      <c r="B78" s="12">
        <v>0</v>
      </c>
    </row>
    <row r="79" s="5" customFormat="1" ht="17.100000000000001" customHeight="1">
      <c r="A79" s="13" t="s">
        <v>114</v>
      </c>
      <c r="B79" s="12">
        <v>100</v>
      </c>
    </row>
    <row r="80" s="5" customFormat="1" ht="17.100000000000001" customHeight="1">
      <c r="A80" s="14" t="s">
        <v>115</v>
      </c>
      <c r="B80" s="12">
        <f>SUM(XFD81:XFD88)</f>
        <v>2633</v>
      </c>
    </row>
    <row r="81" s="5" customFormat="1" ht="17.100000000000001" customHeight="1">
      <c r="A81" s="13" t="s">
        <v>68</v>
      </c>
      <c r="B81" s="12">
        <v>1848</v>
      </c>
    </row>
    <row r="82" s="5" customFormat="1" ht="17.100000000000001" customHeight="1">
      <c r="A82" s="13" t="s">
        <v>69</v>
      </c>
      <c r="B82" s="12">
        <v>0</v>
      </c>
    </row>
    <row r="83" s="5" customFormat="1" ht="17.100000000000001" customHeight="1">
      <c r="A83" s="13" t="s">
        <v>70</v>
      </c>
      <c r="B83" s="12">
        <v>0</v>
      </c>
    </row>
    <row r="84" s="5" customFormat="1" ht="17.100000000000001" customHeight="1">
      <c r="A84" s="13" t="s">
        <v>116</v>
      </c>
      <c r="B84" s="12">
        <v>474</v>
      </c>
    </row>
    <row r="85" s="5" customFormat="1" ht="17.100000000000001" customHeight="1">
      <c r="A85" s="13" t="s">
        <v>117</v>
      </c>
      <c r="B85" s="12">
        <v>10</v>
      </c>
    </row>
    <row r="86" s="5" customFormat="1" ht="17.100000000000001" customHeight="1">
      <c r="A86" s="13" t="s">
        <v>109</v>
      </c>
      <c r="B86" s="12">
        <v>47</v>
      </c>
    </row>
    <row r="87" s="5" customFormat="1" ht="17.100000000000001" customHeight="1">
      <c r="A87" s="13" t="s">
        <v>77</v>
      </c>
      <c r="B87" s="12">
        <v>118</v>
      </c>
    </row>
    <row r="88" s="5" customFormat="1" ht="17.100000000000001" customHeight="1">
      <c r="A88" s="13" t="s">
        <v>118</v>
      </c>
      <c r="B88" s="12">
        <v>136</v>
      </c>
    </row>
    <row r="89" s="5" customFormat="1" ht="17.100000000000001" customHeight="1">
      <c r="A89" s="14" t="s">
        <v>119</v>
      </c>
      <c r="B89" s="12">
        <f>SUM(XFD90:XFD101)</f>
        <v>560</v>
      </c>
    </row>
    <row r="90" s="5" customFormat="1" ht="17.100000000000001" customHeight="1">
      <c r="A90" s="13" t="s">
        <v>68</v>
      </c>
      <c r="B90" s="12">
        <v>400</v>
      </c>
    </row>
    <row r="91" s="5" customFormat="1" ht="17.100000000000001" customHeight="1">
      <c r="A91" s="13" t="s">
        <v>69</v>
      </c>
      <c r="B91" s="12">
        <v>60</v>
      </c>
    </row>
    <row r="92" s="5" customFormat="1" ht="17.100000000000001" customHeight="1">
      <c r="A92" s="13" t="s">
        <v>70</v>
      </c>
      <c r="B92" s="12">
        <v>0</v>
      </c>
    </row>
    <row r="93" s="5" customFormat="1" ht="17.100000000000001" customHeight="1">
      <c r="A93" s="13" t="s">
        <v>120</v>
      </c>
      <c r="B93" s="12">
        <v>0</v>
      </c>
    </row>
    <row r="94" s="5" customFormat="1" ht="17.100000000000001" customHeight="1">
      <c r="A94" s="13" t="s">
        <v>121</v>
      </c>
      <c r="B94" s="12">
        <v>0</v>
      </c>
    </row>
    <row r="95" s="5" customFormat="1" ht="17.100000000000001" customHeight="1">
      <c r="A95" s="13" t="s">
        <v>109</v>
      </c>
      <c r="B95" s="12">
        <v>0</v>
      </c>
    </row>
    <row r="96" s="5" customFormat="1" ht="17.100000000000001" customHeight="1">
      <c r="A96" s="13" t="s">
        <v>122</v>
      </c>
      <c r="B96" s="12">
        <v>0</v>
      </c>
    </row>
    <row r="97" s="5" customFormat="1" ht="17.100000000000001" customHeight="1">
      <c r="A97" s="13" t="s">
        <v>123</v>
      </c>
      <c r="B97" s="12">
        <v>0</v>
      </c>
    </row>
    <row r="98" s="5" customFormat="1" ht="17.100000000000001" customHeight="1">
      <c r="A98" s="13" t="s">
        <v>124</v>
      </c>
      <c r="B98" s="12">
        <v>0</v>
      </c>
    </row>
    <row r="99" s="5" customFormat="1" ht="17.100000000000001" customHeight="1">
      <c r="A99" s="13" t="s">
        <v>125</v>
      </c>
      <c r="B99" s="12">
        <v>0</v>
      </c>
    </row>
    <row r="100" s="5" customFormat="1" ht="17.100000000000001" customHeight="1">
      <c r="A100" s="13" t="s">
        <v>77</v>
      </c>
      <c r="B100" s="12">
        <v>0</v>
      </c>
    </row>
    <row r="101" s="5" customFormat="1" ht="17.100000000000001" customHeight="1">
      <c r="A101" s="13" t="s">
        <v>126</v>
      </c>
      <c r="B101" s="12">
        <v>100</v>
      </c>
    </row>
    <row r="102" s="5" customFormat="1" ht="17.100000000000001" customHeight="1">
      <c r="A102" s="14" t="s">
        <v>127</v>
      </c>
      <c r="B102" s="12">
        <f>SUM(XFD103:XFD110)</f>
        <v>9246</v>
      </c>
    </row>
    <row r="103" s="5" customFormat="1" ht="17.100000000000001" customHeight="1">
      <c r="A103" s="13" t="s">
        <v>68</v>
      </c>
      <c r="B103" s="12">
        <v>6620</v>
      </c>
    </row>
    <row r="104" s="5" customFormat="1" ht="17.100000000000001" customHeight="1">
      <c r="A104" s="13" t="s">
        <v>69</v>
      </c>
      <c r="B104" s="12">
        <v>393</v>
      </c>
    </row>
    <row r="105" s="5" customFormat="1" ht="17.100000000000001" customHeight="1">
      <c r="A105" s="13" t="s">
        <v>70</v>
      </c>
      <c r="B105" s="12">
        <v>0</v>
      </c>
    </row>
    <row r="106" s="5" customFormat="1" ht="17.100000000000001" customHeight="1">
      <c r="A106" s="13" t="s">
        <v>128</v>
      </c>
      <c r="B106" s="12">
        <v>1035</v>
      </c>
    </row>
    <row r="107" s="5" customFormat="1" ht="17.100000000000001" customHeight="1">
      <c r="A107" s="13" t="s">
        <v>129</v>
      </c>
      <c r="B107" s="12">
        <v>170</v>
      </c>
    </row>
    <row r="108" s="5" customFormat="1" ht="17.100000000000001" customHeight="1">
      <c r="A108" s="13" t="s">
        <v>130</v>
      </c>
      <c r="B108" s="12">
        <v>82</v>
      </c>
    </row>
    <row r="109" s="5" customFormat="1" ht="17.100000000000001" customHeight="1">
      <c r="A109" s="13" t="s">
        <v>77</v>
      </c>
      <c r="B109" s="12">
        <v>173</v>
      </c>
    </row>
    <row r="110" s="5" customFormat="1" ht="17.100000000000001" customHeight="1">
      <c r="A110" s="13" t="s">
        <v>131</v>
      </c>
      <c r="B110" s="12">
        <v>773</v>
      </c>
    </row>
    <row r="111" s="5" customFormat="1" ht="17.100000000000001" customHeight="1">
      <c r="A111" s="14" t="s">
        <v>132</v>
      </c>
      <c r="B111" s="12">
        <f>SUM(XFD112:XFD121)</f>
        <v>2010</v>
      </c>
    </row>
    <row r="112" s="5" customFormat="1" ht="17.100000000000001" customHeight="1">
      <c r="A112" s="13" t="s">
        <v>68</v>
      </c>
      <c r="B112" s="12">
        <v>562</v>
      </c>
    </row>
    <row r="113" s="5" customFormat="1" ht="17.100000000000001" customHeight="1">
      <c r="A113" s="13" t="s">
        <v>69</v>
      </c>
      <c r="B113" s="12">
        <v>3</v>
      </c>
    </row>
    <row r="114" s="5" customFormat="1" ht="17.100000000000001" customHeight="1">
      <c r="A114" s="13" t="s">
        <v>70</v>
      </c>
      <c r="B114" s="12">
        <v>0</v>
      </c>
    </row>
    <row r="115" s="5" customFormat="1" ht="17.100000000000001" customHeight="1">
      <c r="A115" s="13" t="s">
        <v>133</v>
      </c>
      <c r="B115" s="12">
        <v>0</v>
      </c>
    </row>
    <row r="116" s="5" customFormat="1" ht="17.100000000000001" customHeight="1">
      <c r="A116" s="13" t="s">
        <v>134</v>
      </c>
      <c r="B116" s="12">
        <v>0</v>
      </c>
    </row>
    <row r="117" s="5" customFormat="1" ht="17.100000000000001" customHeight="1">
      <c r="A117" s="13" t="s">
        <v>135</v>
      </c>
      <c r="B117" s="12">
        <v>0</v>
      </c>
    </row>
    <row r="118" s="5" customFormat="1" ht="17.100000000000001" customHeight="1">
      <c r="A118" s="13" t="s">
        <v>136</v>
      </c>
      <c r="B118" s="12">
        <v>0</v>
      </c>
    </row>
    <row r="119" s="5" customFormat="1" ht="17.100000000000001" customHeight="1">
      <c r="A119" s="13" t="s">
        <v>137</v>
      </c>
      <c r="B119" s="12">
        <v>1334</v>
      </c>
    </row>
    <row r="120" s="5" customFormat="1" ht="17.100000000000001" customHeight="1">
      <c r="A120" s="13" t="s">
        <v>77</v>
      </c>
      <c r="B120" s="12">
        <v>26</v>
      </c>
    </row>
    <row r="121" s="5" customFormat="1" ht="17.100000000000001" customHeight="1">
      <c r="A121" s="13" t="s">
        <v>138</v>
      </c>
      <c r="B121" s="12">
        <v>85</v>
      </c>
    </row>
    <row r="122" s="5" customFormat="1" ht="17.100000000000001" customHeight="1">
      <c r="A122" s="14" t="s">
        <v>139</v>
      </c>
      <c r="B122" s="12">
        <f>SUM(XFD123:XFD133)</f>
        <v>58</v>
      </c>
    </row>
    <row r="123" s="5" customFormat="1" ht="17.100000000000001" customHeight="1">
      <c r="A123" s="13" t="s">
        <v>68</v>
      </c>
      <c r="B123" s="12">
        <v>0</v>
      </c>
    </row>
    <row r="124" s="5" customFormat="1" ht="17.100000000000001" customHeight="1">
      <c r="A124" s="13" t="s">
        <v>69</v>
      </c>
      <c r="B124" s="12">
        <v>0</v>
      </c>
    </row>
    <row r="125" s="5" customFormat="1" ht="17.100000000000001" customHeight="1">
      <c r="A125" s="13" t="s">
        <v>70</v>
      </c>
      <c r="B125" s="12">
        <v>0</v>
      </c>
    </row>
    <row r="126" s="5" customFormat="1" ht="17.100000000000001" customHeight="1">
      <c r="A126" s="13" t="s">
        <v>140</v>
      </c>
      <c r="B126" s="12">
        <v>0</v>
      </c>
    </row>
    <row r="127" s="5" customFormat="1" ht="17.100000000000001" customHeight="1">
      <c r="A127" s="13" t="s">
        <v>141</v>
      </c>
      <c r="B127" s="12">
        <v>0</v>
      </c>
    </row>
    <row r="128" s="5" customFormat="1" ht="17.100000000000001" customHeight="1">
      <c r="A128" s="13" t="s">
        <v>142</v>
      </c>
      <c r="B128" s="12">
        <v>0</v>
      </c>
    </row>
    <row r="129" s="5" customFormat="1" ht="17.100000000000001" customHeight="1">
      <c r="A129" s="13" t="s">
        <v>143</v>
      </c>
      <c r="B129" s="12">
        <v>0</v>
      </c>
    </row>
    <row r="130" s="5" customFormat="1" ht="17.100000000000001" customHeight="1">
      <c r="A130" s="13" t="s">
        <v>144</v>
      </c>
      <c r="B130" s="12">
        <v>0</v>
      </c>
    </row>
    <row r="131" s="5" customFormat="1" ht="17.100000000000001" customHeight="1">
      <c r="A131" s="13" t="s">
        <v>145</v>
      </c>
      <c r="B131" s="12">
        <v>0</v>
      </c>
    </row>
    <row r="132" s="5" customFormat="1" ht="17.100000000000001" customHeight="1">
      <c r="A132" s="13" t="s">
        <v>77</v>
      </c>
      <c r="B132" s="12">
        <v>0</v>
      </c>
    </row>
    <row r="133" s="5" customFormat="1" ht="17.100000000000001" customHeight="1">
      <c r="A133" s="13" t="s">
        <v>146</v>
      </c>
      <c r="B133" s="12">
        <v>58</v>
      </c>
    </row>
    <row r="134" s="5" customFormat="1" ht="17.100000000000001" customHeight="1">
      <c r="A134" s="14" t="s">
        <v>147</v>
      </c>
      <c r="B134" s="12">
        <f>SUM(XFD135:XFD140)</f>
        <v>235</v>
      </c>
    </row>
    <row r="135" s="5" customFormat="1" ht="17.100000000000001" customHeight="1">
      <c r="A135" s="13" t="s">
        <v>68</v>
      </c>
      <c r="B135" s="12">
        <v>60</v>
      </c>
    </row>
    <row r="136" s="5" customFormat="1" ht="17.100000000000001" customHeight="1">
      <c r="A136" s="13" t="s">
        <v>69</v>
      </c>
      <c r="B136" s="12">
        <v>3</v>
      </c>
    </row>
    <row r="137" s="5" customFormat="1" ht="17.100000000000001" customHeight="1">
      <c r="A137" s="13" t="s">
        <v>70</v>
      </c>
      <c r="B137" s="12">
        <v>0</v>
      </c>
    </row>
    <row r="138" s="5" customFormat="1" ht="17.100000000000001" customHeight="1">
      <c r="A138" s="13" t="s">
        <v>148</v>
      </c>
      <c r="B138" s="12">
        <v>75</v>
      </c>
    </row>
    <row r="139" s="5" customFormat="1" ht="17.100000000000001" customHeight="1">
      <c r="A139" s="13" t="s">
        <v>77</v>
      </c>
      <c r="B139" s="12">
        <v>3</v>
      </c>
    </row>
    <row r="140" s="5" customFormat="1" ht="17.100000000000001" customHeight="1">
      <c r="A140" s="13" t="s">
        <v>149</v>
      </c>
      <c r="B140" s="12">
        <v>94</v>
      </c>
    </row>
    <row r="141" s="5" customFormat="1" ht="17.100000000000001" customHeight="1">
      <c r="A141" s="14" t="s">
        <v>150</v>
      </c>
      <c r="B141" s="12">
        <f>SUM(XFD142:XFD148)</f>
        <v>18</v>
      </c>
    </row>
    <row r="142" s="5" customFormat="1" ht="17.100000000000001" customHeight="1">
      <c r="A142" s="13" t="s">
        <v>68</v>
      </c>
      <c r="B142" s="12">
        <v>0</v>
      </c>
    </row>
    <row r="143" s="5" customFormat="1" ht="17.100000000000001" customHeight="1">
      <c r="A143" s="13" t="s">
        <v>69</v>
      </c>
      <c r="B143" s="12">
        <v>0</v>
      </c>
    </row>
    <row r="144" s="5" customFormat="1" ht="17.100000000000001" customHeight="1">
      <c r="A144" s="13" t="s">
        <v>70</v>
      </c>
      <c r="B144" s="12">
        <v>0</v>
      </c>
    </row>
    <row r="145" s="5" customFormat="1" ht="17.100000000000001" customHeight="1">
      <c r="A145" s="13" t="s">
        <v>151</v>
      </c>
      <c r="B145" s="12">
        <v>5</v>
      </c>
    </row>
    <row r="146" s="5" customFormat="1" ht="17.100000000000001" customHeight="1">
      <c r="A146" s="13" t="s">
        <v>152</v>
      </c>
      <c r="B146" s="12">
        <v>13</v>
      </c>
    </row>
    <row r="147" s="5" customFormat="1" ht="17.100000000000001" customHeight="1">
      <c r="A147" s="13" t="s">
        <v>77</v>
      </c>
      <c r="B147" s="12">
        <v>0</v>
      </c>
    </row>
    <row r="148" s="5" customFormat="1" ht="17.100000000000001" customHeight="1">
      <c r="A148" s="13" t="s">
        <v>153</v>
      </c>
      <c r="B148" s="12">
        <v>0</v>
      </c>
    </row>
    <row r="149" s="5" customFormat="1" ht="17.100000000000001" customHeight="1">
      <c r="A149" s="14" t="s">
        <v>154</v>
      </c>
      <c r="B149" s="12">
        <f>SUM(XFD150:XFD154)</f>
        <v>896</v>
      </c>
    </row>
    <row r="150" s="5" customFormat="1" ht="17.100000000000001" customHeight="1">
      <c r="A150" s="13" t="s">
        <v>68</v>
      </c>
      <c r="B150" s="12">
        <v>621</v>
      </c>
    </row>
    <row r="151" s="5" customFormat="1" ht="17.100000000000001" customHeight="1">
      <c r="A151" s="13" t="s">
        <v>69</v>
      </c>
      <c r="B151" s="12">
        <v>0</v>
      </c>
    </row>
    <row r="152" s="5" customFormat="1" ht="17.100000000000001" customHeight="1">
      <c r="A152" s="13" t="s">
        <v>70</v>
      </c>
      <c r="B152" s="12">
        <v>0</v>
      </c>
    </row>
    <row r="153" s="5" customFormat="1" ht="17.100000000000001" customHeight="1">
      <c r="A153" s="13" t="s">
        <v>155</v>
      </c>
      <c r="B153" s="12">
        <v>196</v>
      </c>
    </row>
    <row r="154" s="5" customFormat="1" ht="17.100000000000001" customHeight="1">
      <c r="A154" s="13" t="s">
        <v>156</v>
      </c>
      <c r="B154" s="12">
        <v>79</v>
      </c>
    </row>
    <row r="155" s="5" customFormat="1" ht="17.100000000000001" customHeight="1">
      <c r="A155" s="14" t="s">
        <v>157</v>
      </c>
      <c r="B155" s="12">
        <f>SUM(XFD156:XFD161)</f>
        <v>547</v>
      </c>
    </row>
    <row r="156" s="5" customFormat="1" ht="17.100000000000001" customHeight="1">
      <c r="A156" s="13" t="s">
        <v>68</v>
      </c>
      <c r="B156" s="12">
        <v>427</v>
      </c>
    </row>
    <row r="157" s="5" customFormat="1" ht="17.100000000000001" customHeight="1">
      <c r="A157" s="13" t="s">
        <v>69</v>
      </c>
      <c r="B157" s="12">
        <v>104</v>
      </c>
    </row>
    <row r="158" s="5" customFormat="1" ht="17.100000000000001" customHeight="1">
      <c r="A158" s="13" t="s">
        <v>70</v>
      </c>
      <c r="B158" s="12">
        <v>0</v>
      </c>
    </row>
    <row r="159" s="5" customFormat="1" ht="17.100000000000001" customHeight="1">
      <c r="A159" s="13" t="s">
        <v>82</v>
      </c>
      <c r="B159" s="12">
        <v>0</v>
      </c>
    </row>
    <row r="160" s="5" customFormat="1" ht="17.100000000000001" customHeight="1">
      <c r="A160" s="13" t="s">
        <v>77</v>
      </c>
      <c r="B160" s="12">
        <v>10</v>
      </c>
    </row>
    <row r="161" s="5" customFormat="1" ht="17.100000000000001" customHeight="1">
      <c r="A161" s="13" t="s">
        <v>158</v>
      </c>
      <c r="B161" s="12">
        <v>6</v>
      </c>
    </row>
    <row r="162" s="5" customFormat="1" ht="17.100000000000001" customHeight="1">
      <c r="A162" s="14" t="s">
        <v>159</v>
      </c>
      <c r="B162" s="12">
        <f>SUM(XFD163:XFD168)</f>
        <v>2252</v>
      </c>
    </row>
    <row r="163" s="5" customFormat="1" ht="17.100000000000001" customHeight="1">
      <c r="A163" s="13" t="s">
        <v>68</v>
      </c>
      <c r="B163" s="12">
        <v>1412</v>
      </c>
    </row>
    <row r="164" s="5" customFormat="1" ht="17.100000000000001" customHeight="1">
      <c r="A164" s="13" t="s">
        <v>69</v>
      </c>
      <c r="B164" s="12">
        <v>457</v>
      </c>
    </row>
    <row r="165" s="5" customFormat="1" ht="17.100000000000001" customHeight="1">
      <c r="A165" s="13" t="s">
        <v>70</v>
      </c>
      <c r="B165" s="12">
        <v>0</v>
      </c>
    </row>
    <row r="166" s="5" customFormat="1" ht="17.25" customHeight="1">
      <c r="A166" s="13" t="s">
        <v>160</v>
      </c>
      <c r="B166" s="12">
        <v>155</v>
      </c>
    </row>
    <row r="167" s="5" customFormat="1" ht="17.25" customHeight="1">
      <c r="A167" s="13" t="s">
        <v>77</v>
      </c>
      <c r="B167" s="12">
        <v>107</v>
      </c>
    </row>
    <row r="168" s="5" customFormat="1" ht="17.25" customHeight="1">
      <c r="A168" s="13" t="s">
        <v>161</v>
      </c>
      <c r="B168" s="12">
        <v>121</v>
      </c>
    </row>
    <row r="169" s="5" customFormat="1" ht="17.100000000000001" customHeight="1">
      <c r="A169" s="14" t="s">
        <v>162</v>
      </c>
      <c r="B169" s="12">
        <f>SUM(XFD170:XFD175)</f>
        <v>6509</v>
      </c>
    </row>
    <row r="170" s="5" customFormat="1" ht="17.100000000000001" customHeight="1">
      <c r="A170" s="13" t="s">
        <v>68</v>
      </c>
      <c r="B170" s="12">
        <v>4031</v>
      </c>
    </row>
    <row r="171" s="5" customFormat="1" ht="17.100000000000001" customHeight="1">
      <c r="A171" s="13" t="s">
        <v>69</v>
      </c>
      <c r="B171" s="12">
        <v>547</v>
      </c>
    </row>
    <row r="172" s="5" customFormat="1" ht="17.100000000000001" customHeight="1">
      <c r="A172" s="13" t="s">
        <v>70</v>
      </c>
      <c r="B172" s="12">
        <v>0</v>
      </c>
    </row>
    <row r="173" s="5" customFormat="1" ht="17.100000000000001" customHeight="1">
      <c r="A173" s="13" t="s">
        <v>163</v>
      </c>
      <c r="B173" s="12">
        <v>543</v>
      </c>
    </row>
    <row r="174" s="5" customFormat="1" ht="17.100000000000001" customHeight="1">
      <c r="A174" s="13" t="s">
        <v>77</v>
      </c>
      <c r="B174" s="12">
        <v>298</v>
      </c>
    </row>
    <row r="175" s="5" customFormat="1" ht="17.100000000000001" customHeight="1">
      <c r="A175" s="13" t="s">
        <v>164</v>
      </c>
      <c r="B175" s="12">
        <v>1090</v>
      </c>
    </row>
    <row r="176" s="5" customFormat="1" ht="17.100000000000001" customHeight="1">
      <c r="A176" s="14" t="s">
        <v>165</v>
      </c>
      <c r="B176" s="12">
        <f>SUM(XFD177:XFD182)</f>
        <v>6481</v>
      </c>
    </row>
    <row r="177" s="5" customFormat="1" ht="17.100000000000001" customHeight="1">
      <c r="A177" s="13" t="s">
        <v>68</v>
      </c>
      <c r="B177" s="12">
        <v>3454</v>
      </c>
    </row>
    <row r="178" s="5" customFormat="1" ht="17.100000000000001" customHeight="1">
      <c r="A178" s="13" t="s">
        <v>69</v>
      </c>
      <c r="B178" s="12">
        <v>296</v>
      </c>
    </row>
    <row r="179" s="5" customFormat="1" ht="17.100000000000001" customHeight="1">
      <c r="A179" s="13" t="s">
        <v>70</v>
      </c>
      <c r="B179" s="12">
        <v>0</v>
      </c>
    </row>
    <row r="180" s="5" customFormat="1" ht="17.100000000000001" customHeight="1">
      <c r="A180" s="13" t="s">
        <v>166</v>
      </c>
      <c r="B180" s="12">
        <v>14</v>
      </c>
    </row>
    <row r="181" s="5" customFormat="1" ht="17.100000000000001" customHeight="1">
      <c r="A181" s="13" t="s">
        <v>77</v>
      </c>
      <c r="B181" s="12">
        <v>84</v>
      </c>
    </row>
    <row r="182" s="5" customFormat="1" ht="17.100000000000001" customHeight="1">
      <c r="A182" s="13" t="s">
        <v>167</v>
      </c>
      <c r="B182" s="12">
        <v>2633</v>
      </c>
    </row>
    <row r="183" s="5" customFormat="1" ht="17.100000000000001" customHeight="1">
      <c r="A183" s="14" t="s">
        <v>168</v>
      </c>
      <c r="B183" s="12">
        <f>SUM(XFD184:XFD189)</f>
        <v>3320</v>
      </c>
    </row>
    <row r="184" s="5" customFormat="1" ht="17.100000000000001" customHeight="1">
      <c r="A184" s="13" t="s">
        <v>68</v>
      </c>
      <c r="B184" s="12">
        <v>1790</v>
      </c>
    </row>
    <row r="185" s="5" customFormat="1" ht="17.100000000000001" customHeight="1">
      <c r="A185" s="13" t="s">
        <v>69</v>
      </c>
      <c r="B185" s="12">
        <v>154</v>
      </c>
    </row>
    <row r="186" s="5" customFormat="1" ht="17.100000000000001" customHeight="1">
      <c r="A186" s="13" t="s">
        <v>70</v>
      </c>
      <c r="B186" s="12">
        <v>0</v>
      </c>
    </row>
    <row r="187" s="5" customFormat="1" ht="16.899999999999999" customHeight="1">
      <c r="A187" s="13" t="s">
        <v>169</v>
      </c>
      <c r="B187" s="12">
        <v>226</v>
      </c>
    </row>
    <row r="188" s="5" customFormat="1" ht="17.100000000000001" customHeight="1">
      <c r="A188" s="13" t="s">
        <v>77</v>
      </c>
      <c r="B188" s="12">
        <v>224</v>
      </c>
    </row>
    <row r="189" s="5" customFormat="1" ht="17.100000000000001" customHeight="1">
      <c r="A189" s="13" t="s">
        <v>170</v>
      </c>
      <c r="B189" s="12">
        <v>926</v>
      </c>
    </row>
    <row r="190" s="5" customFormat="1" ht="17.100000000000001" customHeight="1">
      <c r="A190" s="14" t="s">
        <v>171</v>
      </c>
      <c r="B190" s="12">
        <f>SUM(XFD191:XFD197)</f>
        <v>1342</v>
      </c>
    </row>
    <row r="191" s="5" customFormat="1" ht="17.100000000000001" customHeight="1">
      <c r="A191" s="13" t="s">
        <v>68</v>
      </c>
      <c r="B191" s="12">
        <v>1006</v>
      </c>
    </row>
    <row r="192" s="5" customFormat="1" ht="17.100000000000001" customHeight="1">
      <c r="A192" s="13" t="s">
        <v>69</v>
      </c>
      <c r="B192" s="12">
        <v>112</v>
      </c>
    </row>
    <row r="193" s="5" customFormat="1" ht="17.100000000000001" customHeight="1">
      <c r="A193" s="13" t="s">
        <v>70</v>
      </c>
      <c r="B193" s="12">
        <v>0</v>
      </c>
    </row>
    <row r="194" s="5" customFormat="1" ht="17.100000000000001" customHeight="1">
      <c r="A194" s="13" t="s">
        <v>172</v>
      </c>
      <c r="B194" s="12">
        <v>126</v>
      </c>
    </row>
    <row r="195" s="5" customFormat="1" ht="17.100000000000001" customHeight="1">
      <c r="A195" s="13" t="s">
        <v>173</v>
      </c>
      <c r="B195" s="12">
        <v>18</v>
      </c>
    </row>
    <row r="196" s="5" customFormat="1" ht="17.100000000000001" customHeight="1">
      <c r="A196" s="13" t="s">
        <v>77</v>
      </c>
      <c r="B196" s="12">
        <v>17</v>
      </c>
    </row>
    <row r="197" s="5" customFormat="1" ht="17.100000000000001" customHeight="1">
      <c r="A197" s="13" t="s">
        <v>174</v>
      </c>
      <c r="B197" s="12">
        <v>63</v>
      </c>
    </row>
    <row r="198" s="5" customFormat="1" ht="17.100000000000001" customHeight="1">
      <c r="A198" s="14" t="s">
        <v>175</v>
      </c>
      <c r="B198" s="12">
        <f>SUM(XFD199:XFD203)</f>
        <v>196</v>
      </c>
    </row>
    <row r="199" s="5" customFormat="1" ht="17.100000000000001" customHeight="1">
      <c r="A199" s="13" t="s">
        <v>68</v>
      </c>
      <c r="B199" s="12">
        <v>184</v>
      </c>
    </row>
    <row r="200" s="5" customFormat="1" ht="17.100000000000001" customHeight="1">
      <c r="A200" s="13" t="s">
        <v>69</v>
      </c>
      <c r="B200" s="12">
        <v>0</v>
      </c>
    </row>
    <row r="201" s="5" customFormat="1" ht="17.100000000000001" customHeight="1">
      <c r="A201" s="13" t="s">
        <v>70</v>
      </c>
      <c r="B201" s="12">
        <v>0</v>
      </c>
    </row>
    <row r="202" s="5" customFormat="1" ht="17.100000000000001" customHeight="1">
      <c r="A202" s="13" t="s">
        <v>77</v>
      </c>
      <c r="B202" s="12">
        <v>0</v>
      </c>
    </row>
    <row r="203" s="5" customFormat="1" ht="17.100000000000001" customHeight="1">
      <c r="A203" s="13" t="s">
        <v>176</v>
      </c>
      <c r="B203" s="12">
        <v>12</v>
      </c>
    </row>
    <row r="204" s="5" customFormat="1" ht="17.100000000000001" customHeight="1">
      <c r="A204" s="14" t="s">
        <v>177</v>
      </c>
      <c r="B204" s="12">
        <f>SUM(XFD205:XFD209)</f>
        <v>756</v>
      </c>
    </row>
    <row r="205" s="5" customFormat="1" ht="17.100000000000001" customHeight="1">
      <c r="A205" s="13" t="s">
        <v>68</v>
      </c>
      <c r="B205" s="12">
        <v>417</v>
      </c>
    </row>
    <row r="206" s="5" customFormat="1" ht="17.100000000000001" customHeight="1">
      <c r="A206" s="13" t="s">
        <v>69</v>
      </c>
      <c r="B206" s="12">
        <v>31</v>
      </c>
    </row>
    <row r="207" s="5" customFormat="1" ht="17.100000000000001" customHeight="1">
      <c r="A207" s="13" t="s">
        <v>70</v>
      </c>
      <c r="B207" s="12">
        <v>0</v>
      </c>
    </row>
    <row r="208" s="5" customFormat="1" ht="17.100000000000001" customHeight="1">
      <c r="A208" s="13" t="s">
        <v>77</v>
      </c>
      <c r="B208" s="12">
        <v>80</v>
      </c>
    </row>
    <row r="209" s="5" customFormat="1" ht="17.100000000000001" customHeight="1">
      <c r="A209" s="13" t="s">
        <v>178</v>
      </c>
      <c r="B209" s="12">
        <v>228</v>
      </c>
    </row>
    <row r="210" s="5" customFormat="1" ht="17.100000000000001" customHeight="1">
      <c r="A210" s="14" t="s">
        <v>179</v>
      </c>
      <c r="B210" s="12">
        <f>SUM(XFD211:XFD216)</f>
        <v>879</v>
      </c>
    </row>
    <row r="211" s="5" customFormat="1" ht="17.100000000000001" customHeight="1">
      <c r="A211" s="13" t="s">
        <v>68</v>
      </c>
      <c r="B211" s="12">
        <v>21</v>
      </c>
    </row>
    <row r="212" s="5" customFormat="1" ht="17.100000000000001" customHeight="1">
      <c r="A212" s="13" t="s">
        <v>69</v>
      </c>
      <c r="B212" s="12">
        <v>111</v>
      </c>
    </row>
    <row r="213" s="5" customFormat="1" ht="17.100000000000001" customHeight="1">
      <c r="A213" s="13" t="s">
        <v>70</v>
      </c>
      <c r="B213" s="12">
        <v>0</v>
      </c>
    </row>
    <row r="214" s="5" customFormat="1" ht="16.899999999999999" customHeight="1">
      <c r="A214" s="13" t="s">
        <v>180</v>
      </c>
      <c r="B214" s="12">
        <v>1</v>
      </c>
    </row>
    <row r="215" s="5" customFormat="1" ht="17.100000000000001" customHeight="1">
      <c r="A215" s="13" t="s">
        <v>77</v>
      </c>
      <c r="B215" s="12">
        <v>171</v>
      </c>
    </row>
    <row r="216" s="5" customFormat="1" ht="17.100000000000001" customHeight="1">
      <c r="A216" s="13" t="s">
        <v>181</v>
      </c>
      <c r="B216" s="12">
        <v>575</v>
      </c>
    </row>
    <row r="217" s="5" customFormat="1" ht="17.100000000000001" customHeight="1">
      <c r="A217" s="14" t="s">
        <v>182</v>
      </c>
      <c r="B217" s="12">
        <f>SUM(XFD218:XFD231)</f>
        <v>18107</v>
      </c>
    </row>
    <row r="218" s="5" customFormat="1" ht="17.100000000000001" customHeight="1">
      <c r="A218" s="13" t="s">
        <v>68</v>
      </c>
      <c r="B218" s="12">
        <v>13672</v>
      </c>
    </row>
    <row r="219" s="5" customFormat="1" ht="17.100000000000001" customHeight="1">
      <c r="A219" s="13" t="s">
        <v>69</v>
      </c>
      <c r="B219" s="12">
        <v>68</v>
      </c>
    </row>
    <row r="220" s="5" customFormat="1" ht="17.100000000000001" customHeight="1">
      <c r="A220" s="13" t="s">
        <v>70</v>
      </c>
      <c r="B220" s="12">
        <v>0</v>
      </c>
    </row>
    <row r="221" s="5" customFormat="1" ht="17.100000000000001" customHeight="1">
      <c r="A221" s="13" t="s">
        <v>183</v>
      </c>
      <c r="B221" s="12">
        <v>366</v>
      </c>
    </row>
    <row r="222" s="5" customFormat="1" ht="17.100000000000001" customHeight="1">
      <c r="A222" s="13" t="s">
        <v>184</v>
      </c>
      <c r="B222" s="12">
        <v>321</v>
      </c>
    </row>
    <row r="223" s="5" customFormat="1" ht="17.100000000000001" customHeight="1">
      <c r="A223" s="13" t="s">
        <v>109</v>
      </c>
      <c r="B223" s="12">
        <v>105</v>
      </c>
    </row>
    <row r="224" s="5" customFormat="1" ht="17.100000000000001" customHeight="1">
      <c r="A224" s="13" t="s">
        <v>185</v>
      </c>
      <c r="B224" s="12">
        <v>120</v>
      </c>
    </row>
    <row r="225" s="5" customFormat="1" ht="17.100000000000001" customHeight="1">
      <c r="A225" s="13" t="s">
        <v>186</v>
      </c>
      <c r="B225" s="12">
        <v>313</v>
      </c>
    </row>
    <row r="226" s="5" customFormat="1" ht="17.100000000000001" customHeight="1">
      <c r="A226" s="13" t="s">
        <v>187</v>
      </c>
      <c r="B226" s="12">
        <v>0</v>
      </c>
    </row>
    <row r="227" s="5" customFormat="1" ht="17.100000000000001" customHeight="1">
      <c r="A227" s="13" t="s">
        <v>188</v>
      </c>
      <c r="B227" s="12">
        <v>0</v>
      </c>
    </row>
    <row r="228" s="5" customFormat="1" ht="16.899999999999999" customHeight="1">
      <c r="A228" s="13" t="s">
        <v>189</v>
      </c>
      <c r="B228" s="12">
        <v>352</v>
      </c>
    </row>
    <row r="229" s="5" customFormat="1" ht="16.899999999999999" customHeight="1">
      <c r="A229" s="13" t="s">
        <v>190</v>
      </c>
      <c r="B229" s="12">
        <v>221</v>
      </c>
    </row>
    <row r="230" s="5" customFormat="1" ht="17.100000000000001" customHeight="1">
      <c r="A230" s="13" t="s">
        <v>77</v>
      </c>
      <c r="B230" s="12">
        <v>1314</v>
      </c>
    </row>
    <row r="231" s="5" customFormat="1" ht="17.100000000000001" customHeight="1">
      <c r="A231" s="13" t="s">
        <v>191</v>
      </c>
      <c r="B231" s="12">
        <v>1255</v>
      </c>
    </row>
    <row r="232" s="5" customFormat="1" ht="17.100000000000001" customHeight="1">
      <c r="A232" s="14" t="s">
        <v>192</v>
      </c>
      <c r="B232" s="12">
        <f>SUM(XFD233:XFD234)</f>
        <v>12307</v>
      </c>
    </row>
    <row r="233" s="5" customFormat="1" ht="17.100000000000001" customHeight="1">
      <c r="A233" s="13" t="s">
        <v>193</v>
      </c>
      <c r="B233" s="12">
        <v>0</v>
      </c>
    </row>
    <row r="234" s="5" customFormat="1" ht="17.100000000000001" customHeight="1">
      <c r="A234" s="13" t="s">
        <v>194</v>
      </c>
      <c r="B234" s="12">
        <v>12307</v>
      </c>
    </row>
    <row r="235" s="5" customFormat="1" ht="17.100000000000001" customHeight="1">
      <c r="A235" s="14" t="s">
        <v>195</v>
      </c>
      <c r="B235" s="12">
        <f>SUM(XFD236,XFD243,XFD246,XFD249,XFD255,XFD260,XFD262,XFD267,XFD273)</f>
        <v>0</v>
      </c>
    </row>
    <row r="236" s="5" customFormat="1" ht="17.100000000000001" customHeight="1">
      <c r="A236" s="14" t="s">
        <v>196</v>
      </c>
      <c r="B236" s="12">
        <f>SUM(XFD237:XFD242)</f>
        <v>0</v>
      </c>
    </row>
    <row r="237" s="5" customFormat="1" ht="17.100000000000001" customHeight="1">
      <c r="A237" s="13" t="s">
        <v>68</v>
      </c>
      <c r="B237" s="12">
        <v>0</v>
      </c>
    </row>
    <row r="238" s="5" customFormat="1" ht="17.100000000000001" customHeight="1">
      <c r="A238" s="13" t="s">
        <v>69</v>
      </c>
      <c r="B238" s="12">
        <v>0</v>
      </c>
    </row>
    <row r="239" s="5" customFormat="1" ht="17.100000000000001" customHeight="1">
      <c r="A239" s="13" t="s">
        <v>70</v>
      </c>
      <c r="B239" s="12">
        <v>0</v>
      </c>
    </row>
    <row r="240" s="5" customFormat="1" ht="17.100000000000001" customHeight="1">
      <c r="A240" s="13" t="s">
        <v>163</v>
      </c>
      <c r="B240" s="12">
        <v>0</v>
      </c>
    </row>
    <row r="241" s="5" customFormat="1" ht="17.100000000000001" customHeight="1">
      <c r="A241" s="13" t="s">
        <v>77</v>
      </c>
      <c r="B241" s="12">
        <v>0</v>
      </c>
    </row>
    <row r="242" s="5" customFormat="1" ht="17.100000000000001" customHeight="1">
      <c r="A242" s="13" t="s">
        <v>197</v>
      </c>
      <c r="B242" s="12">
        <v>0</v>
      </c>
    </row>
    <row r="243" s="5" customFormat="1" ht="17.100000000000001" customHeight="1">
      <c r="A243" s="14" t="s">
        <v>198</v>
      </c>
      <c r="B243" s="12">
        <f>SUM(XFD244:XFD245)</f>
        <v>0</v>
      </c>
    </row>
    <row r="244" s="5" customFormat="1" ht="17.100000000000001" customHeight="1">
      <c r="A244" s="13" t="s">
        <v>199</v>
      </c>
      <c r="B244" s="12">
        <v>0</v>
      </c>
    </row>
    <row r="245" s="5" customFormat="1" ht="17.100000000000001" customHeight="1">
      <c r="A245" s="13" t="s">
        <v>200</v>
      </c>
      <c r="B245" s="12">
        <v>0</v>
      </c>
    </row>
    <row r="246" s="5" customFormat="1" ht="17.100000000000001" customHeight="1">
      <c r="A246" s="14" t="s">
        <v>201</v>
      </c>
      <c r="B246" s="12">
        <f>SUM(XFD247:XFD248)</f>
        <v>0</v>
      </c>
    </row>
    <row r="247" s="5" customFormat="1" ht="17.100000000000001" customHeight="1">
      <c r="A247" s="13" t="s">
        <v>202</v>
      </c>
      <c r="B247" s="12">
        <v>0</v>
      </c>
    </row>
    <row r="248" s="5" customFormat="1" ht="17.100000000000001" customHeight="1">
      <c r="A248" s="13" t="s">
        <v>203</v>
      </c>
      <c r="B248" s="12">
        <v>0</v>
      </c>
    </row>
    <row r="249" s="5" customFormat="1" ht="17.100000000000001" customHeight="1">
      <c r="A249" s="14" t="s">
        <v>204</v>
      </c>
      <c r="B249" s="12">
        <f>SUM(XFD250:XFD254)</f>
        <v>0</v>
      </c>
    </row>
    <row r="250" s="5" customFormat="1" ht="17.100000000000001" customHeight="1">
      <c r="A250" s="13" t="s">
        <v>205</v>
      </c>
      <c r="B250" s="12">
        <v>0</v>
      </c>
    </row>
    <row r="251" s="5" customFormat="1" ht="17.100000000000001" customHeight="1">
      <c r="A251" s="13" t="s">
        <v>206</v>
      </c>
      <c r="B251" s="12">
        <v>0</v>
      </c>
    </row>
    <row r="252" s="5" customFormat="1" ht="17.100000000000001" customHeight="1">
      <c r="A252" s="13" t="s">
        <v>207</v>
      </c>
      <c r="B252" s="12">
        <v>0</v>
      </c>
    </row>
    <row r="253" s="5" customFormat="1" ht="17.100000000000001" customHeight="1">
      <c r="A253" s="13" t="s">
        <v>208</v>
      </c>
      <c r="B253" s="12">
        <v>0</v>
      </c>
    </row>
    <row r="254" s="5" customFormat="1" ht="17.100000000000001" customHeight="1">
      <c r="A254" s="13" t="s">
        <v>209</v>
      </c>
      <c r="B254" s="12">
        <v>0</v>
      </c>
    </row>
    <row r="255" s="5" customFormat="1" ht="17.100000000000001" customHeight="1">
      <c r="A255" s="14" t="s">
        <v>210</v>
      </c>
      <c r="B255" s="12">
        <f>SUM(XFD256:XFD259)</f>
        <v>0</v>
      </c>
    </row>
    <row r="256" s="5" customFormat="1" ht="17.100000000000001" customHeight="1">
      <c r="A256" s="13" t="s">
        <v>211</v>
      </c>
      <c r="B256" s="12">
        <v>0</v>
      </c>
    </row>
    <row r="257" s="5" customFormat="1" ht="17.100000000000001" customHeight="1">
      <c r="A257" s="13" t="s">
        <v>212</v>
      </c>
      <c r="B257" s="12">
        <v>0</v>
      </c>
    </row>
    <row r="258" s="5" customFormat="1" ht="16.899999999999999" customHeight="1">
      <c r="A258" s="13" t="s">
        <v>213</v>
      </c>
      <c r="B258" s="12">
        <v>0</v>
      </c>
    </row>
    <row r="259" s="5" customFormat="1" ht="17.100000000000001" customHeight="1">
      <c r="A259" s="13" t="s">
        <v>214</v>
      </c>
      <c r="B259" s="12">
        <v>0</v>
      </c>
    </row>
    <row r="260" s="5" customFormat="1" ht="17.100000000000001" customHeight="1">
      <c r="A260" s="14" t="s">
        <v>215</v>
      </c>
      <c r="B260" s="12">
        <f>XFD261</f>
        <v>0</v>
      </c>
    </row>
    <row r="261" s="5" customFormat="1" ht="17.100000000000001" customHeight="1">
      <c r="A261" s="13" t="s">
        <v>216</v>
      </c>
      <c r="B261" s="12">
        <v>0</v>
      </c>
    </row>
    <row r="262" s="5" customFormat="1" ht="17.100000000000001" customHeight="1">
      <c r="A262" s="14" t="s">
        <v>217</v>
      </c>
      <c r="B262" s="12">
        <f>SUM(XFD263:XFD266)</f>
        <v>0</v>
      </c>
    </row>
    <row r="263" s="5" customFormat="1" ht="17.100000000000001" customHeight="1">
      <c r="A263" s="13" t="s">
        <v>218</v>
      </c>
      <c r="B263" s="12">
        <v>0</v>
      </c>
    </row>
    <row r="264" s="5" customFormat="1" ht="17.100000000000001" customHeight="1">
      <c r="A264" s="13" t="s">
        <v>219</v>
      </c>
      <c r="B264" s="12">
        <v>0</v>
      </c>
    </row>
    <row r="265" s="5" customFormat="1" ht="17.100000000000001" customHeight="1">
      <c r="A265" s="13" t="s">
        <v>220</v>
      </c>
      <c r="B265" s="12">
        <v>0</v>
      </c>
    </row>
    <row r="266" s="5" customFormat="1" ht="17.100000000000001" customHeight="1">
      <c r="A266" s="13" t="s">
        <v>221</v>
      </c>
      <c r="B266" s="12">
        <v>0</v>
      </c>
    </row>
    <row r="267" s="5" customFormat="1" ht="17.100000000000001" customHeight="1">
      <c r="A267" s="14" t="s">
        <v>222</v>
      </c>
      <c r="B267" s="12">
        <f>SUM(XFD268:XFD272)</f>
        <v>0</v>
      </c>
    </row>
    <row r="268" s="5" customFormat="1" ht="17.100000000000001" customHeight="1">
      <c r="A268" s="13" t="s">
        <v>68</v>
      </c>
      <c r="B268" s="12">
        <v>0</v>
      </c>
    </row>
    <row r="269" s="5" customFormat="1" ht="17.100000000000001" customHeight="1">
      <c r="A269" s="13" t="s">
        <v>69</v>
      </c>
      <c r="B269" s="12">
        <v>0</v>
      </c>
    </row>
    <row r="270" s="5" customFormat="1" ht="17.100000000000001" customHeight="1">
      <c r="A270" s="13" t="s">
        <v>70</v>
      </c>
      <c r="B270" s="12">
        <v>0</v>
      </c>
    </row>
    <row r="271" s="5" customFormat="1" ht="17.100000000000001" customHeight="1">
      <c r="A271" s="13" t="s">
        <v>77</v>
      </c>
      <c r="B271" s="12">
        <v>0</v>
      </c>
    </row>
    <row r="272" s="5" customFormat="1" ht="17.100000000000001" customHeight="1">
      <c r="A272" s="13" t="s">
        <v>223</v>
      </c>
      <c r="B272" s="12">
        <v>0</v>
      </c>
    </row>
    <row r="273" s="5" customFormat="1" ht="17.100000000000001" customHeight="1">
      <c r="A273" s="14" t="s">
        <v>224</v>
      </c>
      <c r="B273" s="12">
        <f>XFD274</f>
        <v>0</v>
      </c>
    </row>
    <row r="274" s="5" customFormat="1" ht="17.100000000000001" customHeight="1">
      <c r="A274" s="13" t="s">
        <v>225</v>
      </c>
      <c r="B274" s="12">
        <v>0</v>
      </c>
    </row>
    <row r="275" s="5" customFormat="1" ht="17.100000000000001" customHeight="1">
      <c r="A275" s="14" t="s">
        <v>226</v>
      </c>
      <c r="B275" s="12">
        <f>SUM(XFD276,XFD280,XFD282,XFD284,XFD292)</f>
        <v>713</v>
      </c>
    </row>
    <row r="276" s="5" customFormat="1" ht="17.100000000000001" customHeight="1">
      <c r="A276" s="14" t="s">
        <v>227</v>
      </c>
      <c r="B276" s="12">
        <f>SUM(XFD277:XFD279)</f>
        <v>0</v>
      </c>
    </row>
    <row r="277" s="5" customFormat="1" ht="17.100000000000001" customHeight="1">
      <c r="A277" s="13" t="s">
        <v>228</v>
      </c>
      <c r="B277" s="12">
        <v>0</v>
      </c>
    </row>
    <row r="278" s="5" customFormat="1" ht="17.100000000000001" customHeight="1">
      <c r="A278" s="13" t="s">
        <v>229</v>
      </c>
      <c r="B278" s="12">
        <v>0</v>
      </c>
    </row>
    <row r="279" s="5" customFormat="1" ht="17.100000000000001" customHeight="1">
      <c r="A279" s="13" t="s">
        <v>230</v>
      </c>
      <c r="B279" s="12">
        <v>0</v>
      </c>
    </row>
    <row r="280" s="5" customFormat="1" ht="17.100000000000001" customHeight="1">
      <c r="A280" s="14" t="s">
        <v>231</v>
      </c>
      <c r="B280" s="12">
        <f>XFD281</f>
        <v>0</v>
      </c>
    </row>
    <row r="281" s="5" customFormat="1" ht="17.100000000000001" customHeight="1">
      <c r="A281" s="13" t="s">
        <v>232</v>
      </c>
      <c r="B281" s="12">
        <v>0</v>
      </c>
    </row>
    <row r="282" s="5" customFormat="1" ht="17.100000000000001" customHeight="1">
      <c r="A282" s="14" t="s">
        <v>233</v>
      </c>
      <c r="B282" s="12">
        <f>XFD283</f>
        <v>0</v>
      </c>
    </row>
    <row r="283" s="5" customFormat="1" ht="17.100000000000001" customHeight="1">
      <c r="A283" s="13" t="s">
        <v>234</v>
      </c>
      <c r="B283" s="12">
        <v>0</v>
      </c>
    </row>
    <row r="284" s="5" customFormat="1" ht="17.100000000000001" customHeight="1">
      <c r="A284" s="14" t="s">
        <v>235</v>
      </c>
      <c r="B284" s="12">
        <f>SUM(XFD285:XFD291)</f>
        <v>694</v>
      </c>
    </row>
    <row r="285" s="5" customFormat="1" ht="17.100000000000001" customHeight="1">
      <c r="A285" s="13" t="s">
        <v>236</v>
      </c>
      <c r="B285" s="12">
        <v>369</v>
      </c>
    </row>
    <row r="286" s="5" customFormat="1" ht="17.100000000000001" customHeight="1">
      <c r="A286" s="13" t="s">
        <v>237</v>
      </c>
      <c r="B286" s="12">
        <v>20</v>
      </c>
    </row>
    <row r="287" s="5" customFormat="1" ht="17.100000000000001" customHeight="1">
      <c r="A287" s="13" t="s">
        <v>238</v>
      </c>
      <c r="B287" s="12">
        <v>4</v>
      </c>
    </row>
    <row r="288" s="5" customFormat="1" ht="17.100000000000001" customHeight="1">
      <c r="A288" s="13" t="s">
        <v>239</v>
      </c>
      <c r="B288" s="12">
        <v>80</v>
      </c>
    </row>
    <row r="289" s="5" customFormat="1" ht="17.100000000000001" customHeight="1">
      <c r="A289" s="13" t="s">
        <v>240</v>
      </c>
      <c r="B289" s="12">
        <v>15</v>
      </c>
    </row>
    <row r="290" s="5" customFormat="1" ht="17.100000000000001" customHeight="1">
      <c r="A290" s="13" t="s">
        <v>241</v>
      </c>
      <c r="B290" s="12">
        <v>0</v>
      </c>
    </row>
    <row r="291" s="5" customFormat="1" ht="17.100000000000001" customHeight="1">
      <c r="A291" s="13" t="s">
        <v>242</v>
      </c>
      <c r="B291" s="12">
        <v>206</v>
      </c>
    </row>
    <row r="292" s="5" customFormat="1" ht="17.100000000000001" customHeight="1">
      <c r="A292" s="14" t="s">
        <v>243</v>
      </c>
      <c r="B292" s="12">
        <f>XFD293</f>
        <v>19</v>
      </c>
    </row>
    <row r="293" s="5" customFormat="1" ht="17.100000000000001" customHeight="1">
      <c r="A293" s="13" t="s">
        <v>244</v>
      </c>
      <c r="B293" s="12">
        <v>19</v>
      </c>
    </row>
    <row r="294" s="5" customFormat="1" ht="17.100000000000001" customHeight="1">
      <c r="A294" s="14" t="s">
        <v>245</v>
      </c>
      <c r="B294" s="12">
        <f>SUM(XFD295,XFD298,XFD309,XFD316,XFD324,XFD333,XFD347,XFD357,XFD367,XFD375,XFD381)</f>
        <v>66301</v>
      </c>
    </row>
    <row r="295" s="5" customFormat="1" ht="17.100000000000001" customHeight="1">
      <c r="A295" s="14" t="s">
        <v>246</v>
      </c>
      <c r="B295" s="12">
        <f>SUM(XFD296:XFD297)</f>
        <v>151</v>
      </c>
    </row>
    <row r="296" s="5" customFormat="1" ht="17.100000000000001" customHeight="1">
      <c r="A296" s="13" t="s">
        <v>247</v>
      </c>
      <c r="B296" s="12">
        <v>15</v>
      </c>
    </row>
    <row r="297" s="5" customFormat="1" ht="17.100000000000001" customHeight="1">
      <c r="A297" s="13" t="s">
        <v>248</v>
      </c>
      <c r="B297" s="12">
        <v>136</v>
      </c>
    </row>
    <row r="298" s="5" customFormat="1" ht="17.100000000000001" customHeight="1">
      <c r="A298" s="14" t="s">
        <v>249</v>
      </c>
      <c r="B298" s="12">
        <f>SUM(XFD299:XFD308)</f>
        <v>59434</v>
      </c>
    </row>
    <row r="299" s="5" customFormat="1" ht="17.100000000000001" customHeight="1">
      <c r="A299" s="13" t="s">
        <v>68</v>
      </c>
      <c r="B299" s="12">
        <v>38484</v>
      </c>
    </row>
    <row r="300" s="5" customFormat="1" ht="17.100000000000001" customHeight="1">
      <c r="A300" s="13" t="s">
        <v>69</v>
      </c>
      <c r="B300" s="12">
        <v>1474</v>
      </c>
    </row>
    <row r="301" s="5" customFormat="1" ht="17.100000000000001" customHeight="1">
      <c r="A301" s="13" t="s">
        <v>70</v>
      </c>
      <c r="B301" s="12">
        <v>0</v>
      </c>
    </row>
    <row r="302" s="5" customFormat="1" ht="17.100000000000001" customHeight="1">
      <c r="A302" s="13" t="s">
        <v>109</v>
      </c>
      <c r="B302" s="12">
        <v>422</v>
      </c>
    </row>
    <row r="303" s="5" customFormat="1" ht="17.100000000000001" customHeight="1">
      <c r="A303" s="13" t="s">
        <v>250</v>
      </c>
      <c r="B303" s="12">
        <v>12276</v>
      </c>
    </row>
    <row r="304" s="5" customFormat="1" ht="17.100000000000001" customHeight="1">
      <c r="A304" s="13" t="s">
        <v>251</v>
      </c>
      <c r="B304" s="12">
        <v>115</v>
      </c>
    </row>
    <row r="305" s="5" customFormat="1" ht="16.899999999999999" customHeight="1">
      <c r="A305" s="13" t="s">
        <v>252</v>
      </c>
      <c r="B305" s="12">
        <v>0</v>
      </c>
    </row>
    <row r="306" s="5" customFormat="1" ht="16.899999999999999" customHeight="1">
      <c r="A306" s="13" t="s">
        <v>253</v>
      </c>
      <c r="B306" s="12">
        <v>0</v>
      </c>
    </row>
    <row r="307" s="5" customFormat="1" ht="17.100000000000001" customHeight="1">
      <c r="A307" s="13" t="s">
        <v>77</v>
      </c>
      <c r="B307" s="12">
        <v>0</v>
      </c>
    </row>
    <row r="308" s="5" customFormat="1" ht="17.100000000000001" customHeight="1">
      <c r="A308" s="13" t="s">
        <v>254</v>
      </c>
      <c r="B308" s="12">
        <v>6663</v>
      </c>
    </row>
    <row r="309" s="5" customFormat="1" ht="17.100000000000001" customHeight="1">
      <c r="A309" s="14" t="s">
        <v>255</v>
      </c>
      <c r="B309" s="12">
        <f>SUM(XFD310:XFD315)</f>
        <v>188</v>
      </c>
    </row>
    <row r="310" s="5" customFormat="1" ht="17.100000000000001" customHeight="1">
      <c r="A310" s="13" t="s">
        <v>68</v>
      </c>
      <c r="B310" s="12">
        <v>95</v>
      </c>
    </row>
    <row r="311" s="5" customFormat="1" ht="17.100000000000001" customHeight="1">
      <c r="A311" s="13" t="s">
        <v>69</v>
      </c>
      <c r="B311" s="12">
        <v>30</v>
      </c>
    </row>
    <row r="312" s="5" customFormat="1" ht="17.100000000000001" customHeight="1">
      <c r="A312" s="13" t="s">
        <v>70</v>
      </c>
      <c r="B312" s="12">
        <v>0</v>
      </c>
    </row>
    <row r="313" s="5" customFormat="1" ht="17.100000000000001" customHeight="1">
      <c r="A313" s="13" t="s">
        <v>256</v>
      </c>
      <c r="B313" s="12">
        <v>45</v>
      </c>
    </row>
    <row r="314" s="5" customFormat="1" ht="17.100000000000001" customHeight="1">
      <c r="A314" s="13" t="s">
        <v>77</v>
      </c>
      <c r="B314" s="12">
        <v>0</v>
      </c>
    </row>
    <row r="315" s="5" customFormat="1" ht="17.100000000000001" customHeight="1">
      <c r="A315" s="13" t="s">
        <v>257</v>
      </c>
      <c r="B315" s="12">
        <v>18</v>
      </c>
    </row>
    <row r="316" s="5" customFormat="1" ht="17.100000000000001" customHeight="1">
      <c r="A316" s="14" t="s">
        <v>258</v>
      </c>
      <c r="B316" s="12">
        <f>SUM(XFD317:XFD323)</f>
        <v>1467</v>
      </c>
    </row>
    <row r="317" s="5" customFormat="1" ht="17.100000000000001" customHeight="1">
      <c r="A317" s="13" t="s">
        <v>68</v>
      </c>
      <c r="B317" s="12">
        <v>0</v>
      </c>
    </row>
    <row r="318" s="5" customFormat="1" ht="17.100000000000001" customHeight="1">
      <c r="A318" s="13" t="s">
        <v>69</v>
      </c>
      <c r="B318" s="12">
        <v>0</v>
      </c>
    </row>
    <row r="319" s="5" customFormat="1" ht="17.100000000000001" customHeight="1">
      <c r="A319" s="13" t="s">
        <v>70</v>
      </c>
      <c r="B319" s="12">
        <v>0</v>
      </c>
    </row>
    <row r="320" s="5" customFormat="1" ht="17.100000000000001" customHeight="1">
      <c r="A320" s="13" t="s">
        <v>259</v>
      </c>
      <c r="B320" s="12">
        <v>0</v>
      </c>
    </row>
    <row r="321" s="5" customFormat="1" ht="17.100000000000001" customHeight="1">
      <c r="A321" s="13" t="s">
        <v>260</v>
      </c>
      <c r="B321" s="12">
        <v>0</v>
      </c>
    </row>
    <row r="322" s="5" customFormat="1" ht="17.100000000000001" customHeight="1">
      <c r="A322" s="13" t="s">
        <v>77</v>
      </c>
      <c r="B322" s="12">
        <v>8</v>
      </c>
    </row>
    <row r="323" s="5" customFormat="1" ht="17.100000000000001" customHeight="1">
      <c r="A323" s="13" t="s">
        <v>261</v>
      </c>
      <c r="B323" s="12">
        <v>1459</v>
      </c>
    </row>
    <row r="324" s="5" customFormat="1" ht="17.100000000000001" customHeight="1">
      <c r="A324" s="14" t="s">
        <v>262</v>
      </c>
      <c r="B324" s="12">
        <f>SUM(XFD325:XFD332)</f>
        <v>90</v>
      </c>
    </row>
    <row r="325" s="5" customFormat="1" ht="17.100000000000001" customHeight="1">
      <c r="A325" s="13" t="s">
        <v>68</v>
      </c>
      <c r="B325" s="12">
        <v>0</v>
      </c>
    </row>
    <row r="326" s="5" customFormat="1" ht="17.100000000000001" customHeight="1">
      <c r="A326" s="13" t="s">
        <v>69</v>
      </c>
      <c r="B326" s="12">
        <v>80</v>
      </c>
    </row>
    <row r="327" s="5" customFormat="1" ht="17.100000000000001" customHeight="1">
      <c r="A327" s="13" t="s">
        <v>70</v>
      </c>
      <c r="B327" s="12">
        <v>0</v>
      </c>
    </row>
    <row r="328" s="5" customFormat="1" ht="17.100000000000001" customHeight="1">
      <c r="A328" s="13" t="s">
        <v>263</v>
      </c>
      <c r="B328" s="12">
        <v>0</v>
      </c>
    </row>
    <row r="329" s="5" customFormat="1" ht="17.100000000000001" customHeight="1">
      <c r="A329" s="13" t="s">
        <v>264</v>
      </c>
      <c r="B329" s="12">
        <v>10</v>
      </c>
    </row>
    <row r="330" s="5" customFormat="1" ht="17.100000000000001" customHeight="1">
      <c r="A330" s="13" t="s">
        <v>265</v>
      </c>
      <c r="B330" s="12">
        <v>0</v>
      </c>
    </row>
    <row r="331" s="5" customFormat="1" ht="17.100000000000001" customHeight="1">
      <c r="A331" s="13" t="s">
        <v>77</v>
      </c>
      <c r="B331" s="12">
        <v>0</v>
      </c>
    </row>
    <row r="332" s="5" customFormat="1" ht="17.100000000000001" customHeight="1">
      <c r="A332" s="13" t="s">
        <v>266</v>
      </c>
      <c r="B332" s="12">
        <v>0</v>
      </c>
    </row>
    <row r="333" s="5" customFormat="1" ht="17.100000000000001" customHeight="1">
      <c r="A333" s="14" t="s">
        <v>267</v>
      </c>
      <c r="B333" s="12">
        <f>SUM(XFD334:XFD346)</f>
        <v>4233</v>
      </c>
    </row>
    <row r="334" s="5" customFormat="1" ht="17.100000000000001" customHeight="1">
      <c r="A334" s="13" t="s">
        <v>68</v>
      </c>
      <c r="B334" s="12">
        <v>2808</v>
      </c>
    </row>
    <row r="335" s="5" customFormat="1" ht="17.100000000000001" customHeight="1">
      <c r="A335" s="13" t="s">
        <v>69</v>
      </c>
      <c r="B335" s="12">
        <v>54</v>
      </c>
    </row>
    <row r="336" s="5" customFormat="1" ht="17.100000000000001" customHeight="1">
      <c r="A336" s="13" t="s">
        <v>70</v>
      </c>
      <c r="B336" s="12">
        <v>0</v>
      </c>
    </row>
    <row r="337" s="5" customFormat="1" ht="17.100000000000001" customHeight="1">
      <c r="A337" s="13" t="s">
        <v>268</v>
      </c>
      <c r="B337" s="12">
        <v>144</v>
      </c>
    </row>
    <row r="338" s="5" customFormat="1" ht="17.100000000000001" customHeight="1">
      <c r="A338" s="13" t="s">
        <v>269</v>
      </c>
      <c r="B338" s="12">
        <v>18</v>
      </c>
    </row>
    <row r="339" s="5" customFormat="1" ht="17.100000000000001" customHeight="1">
      <c r="A339" s="13" t="s">
        <v>270</v>
      </c>
      <c r="B339" s="12">
        <v>15</v>
      </c>
    </row>
    <row r="340" s="5" customFormat="1" ht="17.100000000000001" customHeight="1">
      <c r="A340" s="13" t="s">
        <v>271</v>
      </c>
      <c r="B340" s="12">
        <v>414</v>
      </c>
    </row>
    <row r="341" s="5" customFormat="1" ht="17.100000000000001" customHeight="1">
      <c r="A341" s="13" t="s">
        <v>272</v>
      </c>
      <c r="B341" s="12">
        <v>0</v>
      </c>
    </row>
    <row r="342" s="5" customFormat="1" ht="17.100000000000001" customHeight="1">
      <c r="A342" s="13" t="s">
        <v>273</v>
      </c>
      <c r="B342" s="12">
        <v>204</v>
      </c>
    </row>
    <row r="343" s="5" customFormat="1" ht="17.100000000000001" customHeight="1">
      <c r="A343" s="13" t="s">
        <v>274</v>
      </c>
      <c r="B343" s="12">
        <v>202</v>
      </c>
    </row>
    <row r="344" s="5" customFormat="1" ht="17.100000000000001" customHeight="1">
      <c r="A344" s="13" t="s">
        <v>109</v>
      </c>
      <c r="B344" s="12">
        <v>24</v>
      </c>
    </row>
    <row r="345" s="5" customFormat="1" ht="17.100000000000001" customHeight="1">
      <c r="A345" s="13" t="s">
        <v>77</v>
      </c>
      <c r="B345" s="12">
        <v>96</v>
      </c>
    </row>
    <row r="346" s="5" customFormat="1" ht="17.100000000000001" customHeight="1">
      <c r="A346" s="13" t="s">
        <v>275</v>
      </c>
      <c r="B346" s="12">
        <v>254</v>
      </c>
    </row>
    <row r="347" s="5" customFormat="1" ht="17.100000000000001" customHeight="1">
      <c r="A347" s="14" t="s">
        <v>276</v>
      </c>
      <c r="B347" s="12">
        <f>SUM(XFD348:XFD356)</f>
        <v>200</v>
      </c>
    </row>
    <row r="348" s="5" customFormat="1" ht="17.100000000000001" customHeight="1">
      <c r="A348" s="13" t="s">
        <v>68</v>
      </c>
      <c r="B348" s="12">
        <v>0</v>
      </c>
    </row>
    <row r="349" s="5" customFormat="1" ht="17.100000000000001" customHeight="1">
      <c r="A349" s="13" t="s">
        <v>69</v>
      </c>
      <c r="B349" s="12">
        <v>0</v>
      </c>
    </row>
    <row r="350" s="5" customFormat="1" ht="17.100000000000001" customHeight="1">
      <c r="A350" s="13" t="s">
        <v>70</v>
      </c>
      <c r="B350" s="12">
        <v>0</v>
      </c>
    </row>
    <row r="351" s="5" customFormat="1" ht="17.100000000000001" customHeight="1">
      <c r="A351" s="13" t="s">
        <v>277</v>
      </c>
      <c r="B351" s="12">
        <v>200</v>
      </c>
    </row>
    <row r="352" s="5" customFormat="1" ht="17.100000000000001" customHeight="1">
      <c r="A352" s="13" t="s">
        <v>278</v>
      </c>
      <c r="B352" s="12">
        <v>0</v>
      </c>
    </row>
    <row r="353" s="5" customFormat="1" ht="17.100000000000001" customHeight="1">
      <c r="A353" s="13" t="s">
        <v>279</v>
      </c>
      <c r="B353" s="12">
        <v>0</v>
      </c>
    </row>
    <row r="354" s="5" customFormat="1" ht="17.100000000000001" customHeight="1">
      <c r="A354" s="13" t="s">
        <v>109</v>
      </c>
      <c r="B354" s="12">
        <v>0</v>
      </c>
    </row>
    <row r="355" s="5" customFormat="1" ht="17.100000000000001" customHeight="1">
      <c r="A355" s="13" t="s">
        <v>77</v>
      </c>
      <c r="B355" s="12">
        <v>0</v>
      </c>
    </row>
    <row r="356" s="5" customFormat="1" ht="17.100000000000001" customHeight="1">
      <c r="A356" s="13" t="s">
        <v>280</v>
      </c>
      <c r="B356" s="12">
        <v>0</v>
      </c>
    </row>
    <row r="357" s="5" customFormat="1" ht="17.100000000000001" customHeight="1">
      <c r="A357" s="14" t="s">
        <v>281</v>
      </c>
      <c r="B357" s="12">
        <f>SUM(XFD358:XFD366)</f>
        <v>0</v>
      </c>
    </row>
    <row r="358" s="5" customFormat="1" ht="17.100000000000001" customHeight="1">
      <c r="A358" s="13" t="s">
        <v>68</v>
      </c>
      <c r="B358" s="12">
        <v>0</v>
      </c>
    </row>
    <row r="359" s="5" customFormat="1" ht="17.100000000000001" customHeight="1">
      <c r="A359" s="13" t="s">
        <v>69</v>
      </c>
      <c r="B359" s="12">
        <v>0</v>
      </c>
    </row>
    <row r="360" s="5" customFormat="1" ht="17.100000000000001" customHeight="1">
      <c r="A360" s="13" t="s">
        <v>70</v>
      </c>
      <c r="B360" s="12">
        <v>0</v>
      </c>
    </row>
    <row r="361" s="5" customFormat="1" ht="17.100000000000001" customHeight="1">
      <c r="A361" s="13" t="s">
        <v>282</v>
      </c>
      <c r="B361" s="12">
        <v>0</v>
      </c>
    </row>
    <row r="362" s="5" customFormat="1" ht="17.100000000000001" customHeight="1">
      <c r="A362" s="13" t="s">
        <v>283</v>
      </c>
      <c r="B362" s="12">
        <v>0</v>
      </c>
    </row>
    <row r="363" s="5" customFormat="1" ht="17.100000000000001" customHeight="1">
      <c r="A363" s="13" t="s">
        <v>284</v>
      </c>
      <c r="B363" s="12">
        <v>0</v>
      </c>
    </row>
    <row r="364" s="5" customFormat="1" ht="17.100000000000001" customHeight="1">
      <c r="A364" s="13" t="s">
        <v>109</v>
      </c>
      <c r="B364" s="12">
        <v>0</v>
      </c>
    </row>
    <row r="365" s="5" customFormat="1" ht="17.100000000000001" customHeight="1">
      <c r="A365" s="13" t="s">
        <v>77</v>
      </c>
      <c r="B365" s="12">
        <v>0</v>
      </c>
    </row>
    <row r="366" s="5" customFormat="1" ht="17.100000000000001" customHeight="1">
      <c r="A366" s="13" t="s">
        <v>285</v>
      </c>
      <c r="B366" s="12">
        <v>0</v>
      </c>
    </row>
    <row r="367" s="5" customFormat="1" ht="17.100000000000001" customHeight="1">
      <c r="A367" s="14" t="s">
        <v>286</v>
      </c>
      <c r="B367" s="12">
        <f>SUM(XFD368:XFD374)</f>
        <v>27</v>
      </c>
    </row>
    <row r="368" s="5" customFormat="1" ht="17.100000000000001" customHeight="1">
      <c r="A368" s="13" t="s">
        <v>68</v>
      </c>
      <c r="B368" s="12">
        <v>0</v>
      </c>
    </row>
    <row r="369" s="5" customFormat="1" ht="17.100000000000001" customHeight="1">
      <c r="A369" s="13" t="s">
        <v>69</v>
      </c>
      <c r="B369" s="12">
        <v>0</v>
      </c>
    </row>
    <row r="370" s="5" customFormat="1" ht="17.100000000000001" customHeight="1">
      <c r="A370" s="13" t="s">
        <v>70</v>
      </c>
      <c r="B370" s="12">
        <v>0</v>
      </c>
    </row>
    <row r="371" s="5" customFormat="1" ht="17.100000000000001" customHeight="1">
      <c r="A371" s="13" t="s">
        <v>287</v>
      </c>
      <c r="B371" s="12">
        <v>0</v>
      </c>
    </row>
    <row r="372" s="5" customFormat="1" ht="17.100000000000001" customHeight="1">
      <c r="A372" s="13" t="s">
        <v>288</v>
      </c>
      <c r="B372" s="12">
        <v>20</v>
      </c>
    </row>
    <row r="373" s="5" customFormat="1" ht="17.100000000000001" customHeight="1">
      <c r="A373" s="13" t="s">
        <v>77</v>
      </c>
      <c r="B373" s="12">
        <v>0</v>
      </c>
    </row>
    <row r="374" s="5" customFormat="1" ht="17.100000000000001" customHeight="1">
      <c r="A374" s="13" t="s">
        <v>289</v>
      </c>
      <c r="B374" s="12">
        <v>7</v>
      </c>
    </row>
    <row r="375" s="5" customFormat="1" ht="17.100000000000001" customHeight="1">
      <c r="A375" s="14" t="s">
        <v>290</v>
      </c>
      <c r="B375" s="12">
        <f>SUM(XFD376:XFD380)</f>
        <v>0</v>
      </c>
    </row>
    <row r="376" s="5" customFormat="1" ht="17.100000000000001" customHeight="1">
      <c r="A376" s="13" t="s">
        <v>68</v>
      </c>
      <c r="B376" s="12">
        <v>0</v>
      </c>
    </row>
    <row r="377" s="5" customFormat="1" ht="17.100000000000001" customHeight="1">
      <c r="A377" s="13" t="s">
        <v>69</v>
      </c>
      <c r="B377" s="12">
        <v>0</v>
      </c>
    </row>
    <row r="378" s="5" customFormat="1" ht="17.100000000000001" customHeight="1">
      <c r="A378" s="13" t="s">
        <v>109</v>
      </c>
      <c r="B378" s="12">
        <v>0</v>
      </c>
    </row>
    <row r="379" s="5" customFormat="1" ht="17.100000000000001" customHeight="1">
      <c r="A379" s="13" t="s">
        <v>291</v>
      </c>
      <c r="B379" s="12">
        <v>0</v>
      </c>
    </row>
    <row r="380" s="5" customFormat="1" ht="17.100000000000001" customHeight="1">
      <c r="A380" s="13" t="s">
        <v>292</v>
      </c>
      <c r="B380" s="12">
        <v>0</v>
      </c>
    </row>
    <row r="381" s="5" customFormat="1" ht="17.100000000000001" customHeight="1">
      <c r="A381" s="14" t="s">
        <v>293</v>
      </c>
      <c r="B381" s="12">
        <f>SUM(XFD382:XFD383)</f>
        <v>511</v>
      </c>
    </row>
    <row r="382" s="5" customFormat="1" ht="16.899999999999999" customHeight="1">
      <c r="A382" s="13" t="s">
        <v>294</v>
      </c>
      <c r="B382" s="12">
        <v>92</v>
      </c>
    </row>
    <row r="383" s="5" customFormat="1" ht="17.100000000000001" customHeight="1">
      <c r="A383" s="13" t="s">
        <v>295</v>
      </c>
      <c r="B383" s="12">
        <v>419</v>
      </c>
    </row>
    <row r="384" s="5" customFormat="1" ht="17.100000000000001" customHeight="1">
      <c r="A384" s="14" t="s">
        <v>296</v>
      </c>
      <c r="B384" s="12">
        <f>SUM(XFD385,XFD390,XFD397,XFD403,XFD409,XFD413,XFD417,XFD421,XFD427,XFD434)</f>
        <v>284596</v>
      </c>
    </row>
    <row r="385" s="5" customFormat="1" ht="17.100000000000001" customHeight="1">
      <c r="A385" s="14" t="s">
        <v>297</v>
      </c>
      <c r="B385" s="12">
        <f>SUM(XFD386:XFD389)</f>
        <v>6580</v>
      </c>
    </row>
    <row r="386" s="5" customFormat="1" ht="17.100000000000001" customHeight="1">
      <c r="A386" s="13" t="s">
        <v>68</v>
      </c>
      <c r="B386" s="12">
        <v>3426</v>
      </c>
    </row>
    <row r="387" s="5" customFormat="1" ht="17.100000000000001" customHeight="1">
      <c r="A387" s="13" t="s">
        <v>69</v>
      </c>
      <c r="B387" s="12">
        <v>1110</v>
      </c>
    </row>
    <row r="388" s="5" customFormat="1" ht="17.100000000000001" customHeight="1">
      <c r="A388" s="13" t="s">
        <v>70</v>
      </c>
      <c r="B388" s="12">
        <v>0</v>
      </c>
    </row>
    <row r="389" s="5" customFormat="1" ht="17.100000000000001" customHeight="1">
      <c r="A389" s="13" t="s">
        <v>298</v>
      </c>
      <c r="B389" s="12">
        <v>2044</v>
      </c>
    </row>
    <row r="390" s="5" customFormat="1" ht="17.100000000000001" customHeight="1">
      <c r="A390" s="14" t="s">
        <v>299</v>
      </c>
      <c r="B390" s="12">
        <f>SUM(XFD391:XFD396)</f>
        <v>255648</v>
      </c>
    </row>
    <row r="391" s="5" customFormat="1" ht="17.100000000000001" customHeight="1">
      <c r="A391" s="13" t="s">
        <v>300</v>
      </c>
      <c r="B391" s="12">
        <v>11035</v>
      </c>
    </row>
    <row r="392" s="5" customFormat="1" ht="17.100000000000001" customHeight="1">
      <c r="A392" s="13" t="s">
        <v>301</v>
      </c>
      <c r="B392" s="12">
        <v>95220</v>
      </c>
    </row>
    <row r="393" s="5" customFormat="1" ht="17.100000000000001" customHeight="1">
      <c r="A393" s="13" t="s">
        <v>302</v>
      </c>
      <c r="B393" s="12">
        <v>110610</v>
      </c>
    </row>
    <row r="394" s="5" customFormat="1" ht="17.100000000000001" customHeight="1">
      <c r="A394" s="13" t="s">
        <v>303</v>
      </c>
      <c r="B394" s="12">
        <v>38206</v>
      </c>
    </row>
    <row r="395" s="5" customFormat="1" ht="17.100000000000001" customHeight="1">
      <c r="A395" s="13" t="s">
        <v>304</v>
      </c>
      <c r="B395" s="12">
        <v>0</v>
      </c>
    </row>
    <row r="396" s="5" customFormat="1" ht="17.100000000000001" customHeight="1">
      <c r="A396" s="13" t="s">
        <v>305</v>
      </c>
      <c r="B396" s="12">
        <v>577</v>
      </c>
    </row>
    <row r="397" s="5" customFormat="1" ht="17.100000000000001" customHeight="1">
      <c r="A397" s="14" t="s">
        <v>306</v>
      </c>
      <c r="B397" s="12">
        <f>SUM(XFD398:XFD402)</f>
        <v>17766</v>
      </c>
    </row>
    <row r="398" s="5" customFormat="1" ht="17.100000000000001" customHeight="1">
      <c r="A398" s="13" t="s">
        <v>307</v>
      </c>
      <c r="B398" s="12">
        <v>0</v>
      </c>
    </row>
    <row r="399" s="5" customFormat="1" ht="17.100000000000001" customHeight="1">
      <c r="A399" s="13" t="s">
        <v>308</v>
      </c>
      <c r="B399" s="12">
        <v>5552</v>
      </c>
    </row>
    <row r="400" s="5" customFormat="1" ht="17.100000000000001" customHeight="1">
      <c r="A400" s="13" t="s">
        <v>309</v>
      </c>
      <c r="B400" s="12">
        <v>4783</v>
      </c>
    </row>
    <row r="401" s="5" customFormat="1" ht="17.100000000000001" customHeight="1">
      <c r="A401" s="13" t="s">
        <v>310</v>
      </c>
      <c r="B401" s="12">
        <v>7290</v>
      </c>
    </row>
    <row r="402" s="5" customFormat="1" ht="17.100000000000001" customHeight="1">
      <c r="A402" s="13" t="s">
        <v>311</v>
      </c>
      <c r="B402" s="12">
        <v>141</v>
      </c>
    </row>
    <row r="403" s="5" customFormat="1" ht="17.100000000000001" customHeight="1">
      <c r="A403" s="14" t="s">
        <v>312</v>
      </c>
      <c r="B403" s="12">
        <f>SUM(XFD404:XFD408)</f>
        <v>0</v>
      </c>
    </row>
    <row r="404" s="5" customFormat="1" ht="17.100000000000001" customHeight="1">
      <c r="A404" s="13" t="s">
        <v>313</v>
      </c>
      <c r="B404" s="12">
        <v>0</v>
      </c>
    </row>
    <row r="405" s="5" customFormat="1" ht="17.100000000000001" customHeight="1">
      <c r="A405" s="13" t="s">
        <v>314</v>
      </c>
      <c r="B405" s="12">
        <v>0</v>
      </c>
    </row>
    <row r="406" s="5" customFormat="1" ht="17.100000000000001" customHeight="1">
      <c r="A406" s="13" t="s">
        <v>315</v>
      </c>
      <c r="B406" s="12">
        <v>0</v>
      </c>
    </row>
    <row r="407" s="5" customFormat="1" ht="17.100000000000001" customHeight="1">
      <c r="A407" s="13" t="s">
        <v>316</v>
      </c>
      <c r="B407" s="12">
        <v>0</v>
      </c>
    </row>
    <row r="408" s="5" customFormat="1" ht="17.100000000000001" customHeight="1">
      <c r="A408" s="13" t="s">
        <v>317</v>
      </c>
      <c r="B408" s="12">
        <v>0</v>
      </c>
    </row>
    <row r="409" s="5" customFormat="1" ht="17.100000000000001" customHeight="1">
      <c r="A409" s="14" t="s">
        <v>318</v>
      </c>
      <c r="B409" s="12">
        <f>SUM(XFD410:XFD412)</f>
        <v>25</v>
      </c>
    </row>
    <row r="410" s="5" customFormat="1" ht="17.100000000000001" customHeight="1">
      <c r="A410" s="13" t="s">
        <v>319</v>
      </c>
      <c r="B410" s="12">
        <v>0</v>
      </c>
    </row>
    <row r="411" s="5" customFormat="1" ht="17.100000000000001" customHeight="1">
      <c r="A411" s="13" t="s">
        <v>320</v>
      </c>
      <c r="B411" s="12">
        <v>0</v>
      </c>
    </row>
    <row r="412" s="5" customFormat="1" ht="17.100000000000001" customHeight="1">
      <c r="A412" s="13" t="s">
        <v>321</v>
      </c>
      <c r="B412" s="12">
        <v>25</v>
      </c>
    </row>
    <row r="413" s="5" customFormat="1" ht="17.100000000000001" customHeight="1">
      <c r="A413" s="14" t="s">
        <v>322</v>
      </c>
      <c r="B413" s="12">
        <f>SUM(XFD414:XFD416)</f>
        <v>0</v>
      </c>
    </row>
    <row r="414" s="5" customFormat="1" ht="17.100000000000001" customHeight="1">
      <c r="A414" s="13" t="s">
        <v>323</v>
      </c>
      <c r="B414" s="12">
        <v>0</v>
      </c>
    </row>
    <row r="415" s="5" customFormat="1" ht="17.100000000000001" customHeight="1">
      <c r="A415" s="13" t="s">
        <v>324</v>
      </c>
      <c r="B415" s="12">
        <v>0</v>
      </c>
    </row>
    <row r="416" s="5" customFormat="1" ht="17.100000000000001" customHeight="1">
      <c r="A416" s="13" t="s">
        <v>325</v>
      </c>
      <c r="B416" s="12">
        <v>0</v>
      </c>
    </row>
    <row r="417" s="5" customFormat="1" ht="17.100000000000001" customHeight="1">
      <c r="A417" s="14" t="s">
        <v>326</v>
      </c>
      <c r="B417" s="12">
        <f>SUM(XFD418:XFD420)</f>
        <v>812</v>
      </c>
    </row>
    <row r="418" s="5" customFormat="1" ht="17.100000000000001" customHeight="1">
      <c r="A418" s="13" t="s">
        <v>327</v>
      </c>
      <c r="B418" s="12">
        <v>812</v>
      </c>
    </row>
    <row r="419" s="5" customFormat="1" ht="17.100000000000001" customHeight="1">
      <c r="A419" s="13" t="s">
        <v>328</v>
      </c>
      <c r="B419" s="12">
        <v>0</v>
      </c>
    </row>
    <row r="420" s="5" customFormat="1" ht="17.100000000000001" customHeight="1">
      <c r="A420" s="13" t="s">
        <v>329</v>
      </c>
      <c r="B420" s="12">
        <v>0</v>
      </c>
    </row>
    <row r="421" s="5" customFormat="1" ht="17.100000000000001" customHeight="1">
      <c r="A421" s="14" t="s">
        <v>330</v>
      </c>
      <c r="B421" s="12">
        <f>SUM(XFD422:XFD426)</f>
        <v>2724</v>
      </c>
    </row>
    <row r="422" s="5" customFormat="1" ht="17.100000000000001" customHeight="1">
      <c r="A422" s="13" t="s">
        <v>331</v>
      </c>
      <c r="B422" s="12">
        <v>5</v>
      </c>
    </row>
    <row r="423" s="5" customFormat="1" ht="17.100000000000001" customHeight="1">
      <c r="A423" s="13" t="s">
        <v>332</v>
      </c>
      <c r="B423" s="12">
        <v>2445</v>
      </c>
    </row>
    <row r="424" s="5" customFormat="1" ht="17.100000000000001" customHeight="1">
      <c r="A424" s="13" t="s">
        <v>333</v>
      </c>
      <c r="B424" s="12">
        <v>234</v>
      </c>
    </row>
    <row r="425" s="5" customFormat="1" ht="17.100000000000001" customHeight="1">
      <c r="A425" s="13" t="s">
        <v>334</v>
      </c>
      <c r="B425" s="12">
        <v>0</v>
      </c>
    </row>
    <row r="426" s="5" customFormat="1" ht="17.100000000000001" customHeight="1">
      <c r="A426" s="13" t="s">
        <v>335</v>
      </c>
      <c r="B426" s="12">
        <v>40</v>
      </c>
    </row>
    <row r="427" s="5" customFormat="1" ht="17.100000000000001" customHeight="1">
      <c r="A427" s="14" t="s">
        <v>336</v>
      </c>
      <c r="B427" s="12">
        <f>SUM(XFD428:XFD433)</f>
        <v>131</v>
      </c>
    </row>
    <row r="428" s="5" customFormat="1" ht="17.100000000000001" customHeight="1">
      <c r="A428" s="13" t="s">
        <v>337</v>
      </c>
      <c r="B428" s="12">
        <v>0</v>
      </c>
    </row>
    <row r="429" s="5" customFormat="1" ht="17.100000000000001" customHeight="1">
      <c r="A429" s="13" t="s">
        <v>338</v>
      </c>
      <c r="B429" s="12">
        <v>0</v>
      </c>
    </row>
    <row r="430" s="5" customFormat="1" ht="17.100000000000001" customHeight="1">
      <c r="A430" s="13" t="s">
        <v>339</v>
      </c>
      <c r="B430" s="12">
        <v>0</v>
      </c>
    </row>
    <row r="431" s="5" customFormat="1" ht="17.100000000000001" customHeight="1">
      <c r="A431" s="13" t="s">
        <v>340</v>
      </c>
      <c r="B431" s="12">
        <v>0</v>
      </c>
    </row>
    <row r="432" s="5" customFormat="1" ht="17.100000000000001" customHeight="1">
      <c r="A432" s="13" t="s">
        <v>341</v>
      </c>
      <c r="B432" s="12">
        <v>0</v>
      </c>
    </row>
    <row r="433" s="5" customFormat="1" ht="17.100000000000001" customHeight="1">
      <c r="A433" s="13" t="s">
        <v>342</v>
      </c>
      <c r="B433" s="12">
        <v>131</v>
      </c>
    </row>
    <row r="434" s="5" customFormat="1" ht="17.100000000000001" customHeight="1">
      <c r="A434" s="14" t="s">
        <v>343</v>
      </c>
      <c r="B434" s="12">
        <f>XFD435</f>
        <v>910</v>
      </c>
    </row>
    <row r="435" s="5" customFormat="1" ht="17.100000000000001" customHeight="1">
      <c r="A435" s="13" t="s">
        <v>344</v>
      </c>
      <c r="B435" s="12">
        <v>910</v>
      </c>
    </row>
    <row r="436" s="5" customFormat="1" ht="17.100000000000001" customHeight="1">
      <c r="A436" s="14" t="s">
        <v>345</v>
      </c>
      <c r="B436" s="12">
        <f>SUM(XFD437,XFD442,XFD451,XFD457,XFD462,XFD467,XFD472,XFD479,XFD483,XFD487)</f>
        <v>26029</v>
      </c>
    </row>
    <row r="437" s="5" customFormat="1" ht="17.100000000000001" customHeight="1">
      <c r="A437" s="14" t="s">
        <v>346</v>
      </c>
      <c r="B437" s="12">
        <f>SUM(XFD438:XFD441)</f>
        <v>4155</v>
      </c>
    </row>
    <row r="438" s="5" customFormat="1" ht="17.100000000000001" customHeight="1">
      <c r="A438" s="13" t="s">
        <v>68</v>
      </c>
      <c r="B438" s="12">
        <v>1349</v>
      </c>
    </row>
    <row r="439" s="5" customFormat="1" ht="17.100000000000001" customHeight="1">
      <c r="A439" s="13" t="s">
        <v>69</v>
      </c>
      <c r="B439" s="12">
        <v>742</v>
      </c>
    </row>
    <row r="440" s="5" customFormat="1" ht="17.100000000000001" customHeight="1">
      <c r="A440" s="13" t="s">
        <v>70</v>
      </c>
      <c r="B440" s="12">
        <v>0</v>
      </c>
    </row>
    <row r="441" s="5" customFormat="1" ht="17.100000000000001" customHeight="1">
      <c r="A441" s="13" t="s">
        <v>347</v>
      </c>
      <c r="B441" s="12">
        <v>2064</v>
      </c>
    </row>
    <row r="442" s="5" customFormat="1" ht="17.100000000000001" customHeight="1">
      <c r="A442" s="14" t="s">
        <v>348</v>
      </c>
      <c r="B442" s="12">
        <f>SUM(XFD443:XFD450)</f>
        <v>11</v>
      </c>
    </row>
    <row r="443" s="5" customFormat="1" ht="17.100000000000001" customHeight="1">
      <c r="A443" s="13" t="s">
        <v>349</v>
      </c>
      <c r="B443" s="12">
        <v>0</v>
      </c>
    </row>
    <row r="444" s="5" customFormat="1" ht="17.100000000000001" customHeight="1">
      <c r="A444" s="13" t="s">
        <v>350</v>
      </c>
      <c r="B444" s="12">
        <v>0</v>
      </c>
    </row>
    <row r="445" s="5" customFormat="1" ht="17.100000000000001" customHeight="1">
      <c r="A445" s="13" t="s">
        <v>351</v>
      </c>
      <c r="B445" s="12">
        <v>0</v>
      </c>
    </row>
    <row r="446" s="5" customFormat="1" ht="17.100000000000001" customHeight="1">
      <c r="A446" s="13" t="s">
        <v>352</v>
      </c>
      <c r="B446" s="12">
        <v>0</v>
      </c>
    </row>
    <row r="447" s="5" customFormat="1" ht="17.100000000000001" customHeight="1">
      <c r="A447" s="13" t="s">
        <v>353</v>
      </c>
      <c r="B447" s="12">
        <v>0</v>
      </c>
    </row>
    <row r="448" s="5" customFormat="1" ht="17.100000000000001" customHeight="1">
      <c r="A448" s="13" t="s">
        <v>354</v>
      </c>
      <c r="B448" s="12">
        <v>0</v>
      </c>
    </row>
    <row r="449" s="5" customFormat="1" ht="16.899999999999999" customHeight="1">
      <c r="A449" s="13" t="s">
        <v>355</v>
      </c>
      <c r="B449" s="12">
        <v>11</v>
      </c>
    </row>
    <row r="450" s="5" customFormat="1" ht="17.100000000000001" customHeight="1">
      <c r="A450" s="13" t="s">
        <v>356</v>
      </c>
      <c r="B450" s="12">
        <v>0</v>
      </c>
    </row>
    <row r="451" s="5" customFormat="1" ht="17.100000000000001" customHeight="1">
      <c r="A451" s="14" t="s">
        <v>357</v>
      </c>
      <c r="B451" s="12">
        <f>SUM(XFD452:XFD456)</f>
        <v>0</v>
      </c>
    </row>
    <row r="452" s="5" customFormat="1" ht="17.100000000000001" customHeight="1">
      <c r="A452" s="13" t="s">
        <v>349</v>
      </c>
      <c r="B452" s="12">
        <v>0</v>
      </c>
    </row>
    <row r="453" s="5" customFormat="1" ht="17.100000000000001" customHeight="1">
      <c r="A453" s="13" t="s">
        <v>358</v>
      </c>
      <c r="B453" s="12">
        <v>0</v>
      </c>
    </row>
    <row r="454" s="5" customFormat="1" ht="17.100000000000001" customHeight="1">
      <c r="A454" s="13" t="s">
        <v>359</v>
      </c>
      <c r="B454" s="12">
        <v>0</v>
      </c>
    </row>
    <row r="455" s="5" customFormat="1" ht="17.100000000000001" customHeight="1">
      <c r="A455" s="13" t="s">
        <v>360</v>
      </c>
      <c r="B455" s="12">
        <v>0</v>
      </c>
    </row>
    <row r="456" s="5" customFormat="1" ht="17.100000000000001" customHeight="1">
      <c r="A456" s="13" t="s">
        <v>361</v>
      </c>
      <c r="B456" s="12">
        <v>0</v>
      </c>
    </row>
    <row r="457" s="5" customFormat="1" ht="17.100000000000001" customHeight="1">
      <c r="A457" s="14" t="s">
        <v>362</v>
      </c>
      <c r="B457" s="12">
        <f>SUM(XFD458:XFD461)</f>
        <v>7840</v>
      </c>
    </row>
    <row r="458" s="5" customFormat="1" ht="17.100000000000001" customHeight="1">
      <c r="A458" s="13" t="s">
        <v>349</v>
      </c>
      <c r="B458" s="12">
        <v>0</v>
      </c>
    </row>
    <row r="459" s="5" customFormat="1" ht="17.100000000000001" customHeight="1">
      <c r="A459" s="13" t="s">
        <v>363</v>
      </c>
      <c r="B459" s="12">
        <v>293</v>
      </c>
    </row>
    <row r="460" s="5" customFormat="1" ht="16.899999999999999" customHeight="1">
      <c r="A460" s="13" t="s">
        <v>364</v>
      </c>
      <c r="B460" s="12">
        <v>7</v>
      </c>
    </row>
    <row r="461" s="5" customFormat="1" ht="17.100000000000001" customHeight="1">
      <c r="A461" s="13" t="s">
        <v>365</v>
      </c>
      <c r="B461" s="12">
        <v>7540</v>
      </c>
    </row>
    <row r="462" s="5" customFormat="1" ht="17.100000000000001" customHeight="1">
      <c r="A462" s="14" t="s">
        <v>366</v>
      </c>
      <c r="B462" s="12">
        <f>SUM(XFD463:XFD466)</f>
        <v>210</v>
      </c>
    </row>
    <row r="463" s="5" customFormat="1" ht="17.100000000000001" customHeight="1">
      <c r="A463" s="13" t="s">
        <v>349</v>
      </c>
      <c r="B463" s="12">
        <v>0</v>
      </c>
    </row>
    <row r="464" s="5" customFormat="1" ht="17.100000000000001" customHeight="1">
      <c r="A464" s="13" t="s">
        <v>367</v>
      </c>
      <c r="B464" s="12">
        <v>210</v>
      </c>
    </row>
    <row r="465" s="5" customFormat="1" ht="17.100000000000001" customHeight="1">
      <c r="A465" s="13" t="s">
        <v>368</v>
      </c>
      <c r="B465" s="12">
        <v>0</v>
      </c>
    </row>
    <row r="466" s="5" customFormat="1" ht="17.100000000000001" customHeight="1">
      <c r="A466" s="13" t="s">
        <v>369</v>
      </c>
      <c r="B466" s="12">
        <v>0</v>
      </c>
    </row>
    <row r="467" s="5" customFormat="1" ht="17.100000000000001" customHeight="1">
      <c r="A467" s="14" t="s">
        <v>370</v>
      </c>
      <c r="B467" s="12">
        <f>SUM(XFD468:XFD471)</f>
        <v>0</v>
      </c>
    </row>
    <row r="468" s="5" customFormat="1" ht="17.100000000000001" customHeight="1">
      <c r="A468" s="13" t="s">
        <v>371</v>
      </c>
      <c r="B468" s="12">
        <v>0</v>
      </c>
    </row>
    <row r="469" s="5" customFormat="1" ht="17.100000000000001" customHeight="1">
      <c r="A469" s="13" t="s">
        <v>372</v>
      </c>
      <c r="B469" s="12">
        <v>0</v>
      </c>
    </row>
    <row r="470" s="5" customFormat="1" ht="17.100000000000001" customHeight="1">
      <c r="A470" s="13" t="s">
        <v>373</v>
      </c>
      <c r="B470" s="12">
        <v>0</v>
      </c>
    </row>
    <row r="471" s="5" customFormat="1" ht="17.100000000000001" customHeight="1">
      <c r="A471" s="13" t="s">
        <v>374</v>
      </c>
      <c r="B471" s="12">
        <v>0</v>
      </c>
    </row>
    <row r="472" s="5" customFormat="1" ht="17.100000000000001" customHeight="1">
      <c r="A472" s="14" t="s">
        <v>375</v>
      </c>
      <c r="B472" s="12">
        <f>SUM(XFD473:XFD478)</f>
        <v>644</v>
      </c>
    </row>
    <row r="473" s="5" customFormat="1" ht="17.100000000000001" customHeight="1">
      <c r="A473" s="13" t="s">
        <v>349</v>
      </c>
      <c r="B473" s="12">
        <v>280</v>
      </c>
    </row>
    <row r="474" s="5" customFormat="1" ht="17.100000000000001" customHeight="1">
      <c r="A474" s="13" t="s">
        <v>376</v>
      </c>
      <c r="B474" s="12">
        <v>343</v>
      </c>
    </row>
    <row r="475" s="5" customFormat="1" ht="17.100000000000001" customHeight="1">
      <c r="A475" s="13" t="s">
        <v>377</v>
      </c>
      <c r="B475" s="12">
        <v>0</v>
      </c>
    </row>
    <row r="476" s="5" customFormat="1" ht="17.100000000000001" customHeight="1">
      <c r="A476" s="13" t="s">
        <v>378</v>
      </c>
      <c r="B476" s="12">
        <v>0</v>
      </c>
    </row>
    <row r="477" s="5" customFormat="1" ht="17.100000000000001" customHeight="1">
      <c r="A477" s="13" t="s">
        <v>379</v>
      </c>
      <c r="B477" s="12">
        <v>0</v>
      </c>
    </row>
    <row r="478" s="5" customFormat="1" ht="17.100000000000001" customHeight="1">
      <c r="A478" s="13" t="s">
        <v>380</v>
      </c>
      <c r="B478" s="12">
        <v>21</v>
      </c>
    </row>
    <row r="479" s="5" customFormat="1" ht="17.100000000000001" customHeight="1">
      <c r="A479" s="14" t="s">
        <v>381</v>
      </c>
      <c r="B479" s="12">
        <f>SUM(XFD480:XFD482)</f>
        <v>0</v>
      </c>
    </row>
    <row r="480" s="5" customFormat="1" ht="17.100000000000001" customHeight="1">
      <c r="A480" s="13" t="s">
        <v>382</v>
      </c>
      <c r="B480" s="12">
        <v>0</v>
      </c>
    </row>
    <row r="481" s="5" customFormat="1" ht="17.100000000000001" customHeight="1">
      <c r="A481" s="13" t="s">
        <v>383</v>
      </c>
      <c r="B481" s="12">
        <v>0</v>
      </c>
    </row>
    <row r="482" s="5" customFormat="1" ht="17.100000000000001" customHeight="1">
      <c r="A482" s="13" t="s">
        <v>384</v>
      </c>
      <c r="B482" s="12">
        <v>0</v>
      </c>
    </row>
    <row r="483" s="5" customFormat="1" ht="17.100000000000001" customHeight="1">
      <c r="A483" s="14" t="s">
        <v>385</v>
      </c>
      <c r="B483" s="12">
        <f>SUM(XFD484:XFD486)</f>
        <v>350</v>
      </c>
    </row>
    <row r="484" s="5" customFormat="1" ht="17.100000000000001" customHeight="1">
      <c r="A484" s="13" t="s">
        <v>386</v>
      </c>
      <c r="B484" s="12">
        <v>0</v>
      </c>
    </row>
    <row r="485" s="5" customFormat="1" ht="17.100000000000001" customHeight="1">
      <c r="A485" s="13" t="s">
        <v>387</v>
      </c>
      <c r="B485" s="12">
        <v>350</v>
      </c>
    </row>
    <row r="486" s="5" customFormat="1" ht="16.899999999999999" customHeight="1">
      <c r="A486" s="13" t="s">
        <v>388</v>
      </c>
      <c r="B486" s="12">
        <v>0</v>
      </c>
    </row>
    <row r="487" s="5" customFormat="1" ht="17.100000000000001" customHeight="1">
      <c r="A487" s="14" t="s">
        <v>389</v>
      </c>
      <c r="B487" s="12">
        <f>SUM(XFD488:XFD491)</f>
        <v>12819</v>
      </c>
    </row>
    <row r="488" s="5" customFormat="1" ht="17.100000000000001" customHeight="1">
      <c r="A488" s="13" t="s">
        <v>390</v>
      </c>
      <c r="B488" s="12">
        <v>5189</v>
      </c>
    </row>
    <row r="489" s="5" customFormat="1" ht="17.100000000000001" customHeight="1">
      <c r="A489" s="13" t="s">
        <v>391</v>
      </c>
      <c r="B489" s="12">
        <v>0</v>
      </c>
    </row>
    <row r="490" s="5" customFormat="1" ht="17.100000000000001" customHeight="1">
      <c r="A490" s="13" t="s">
        <v>392</v>
      </c>
      <c r="B490" s="12">
        <v>0</v>
      </c>
    </row>
    <row r="491" s="5" customFormat="1" ht="17.100000000000001" customHeight="1">
      <c r="A491" s="13" t="s">
        <v>393</v>
      </c>
      <c r="B491" s="12">
        <v>7630</v>
      </c>
    </row>
    <row r="492" s="5" customFormat="1" ht="17.100000000000001" customHeight="1">
      <c r="A492" s="14" t="s">
        <v>394</v>
      </c>
      <c r="B492" s="12">
        <f>SUM(XFD493,XFD509,XFD517,XFD528,XFD537,XFD545)</f>
        <v>23470</v>
      </c>
    </row>
    <row r="493" s="5" customFormat="1" ht="17.100000000000001" customHeight="1">
      <c r="A493" s="14" t="s">
        <v>395</v>
      </c>
      <c r="B493" s="12">
        <f>SUM(XFD494:XFD508)</f>
        <v>15360</v>
      </c>
    </row>
    <row r="494" s="5" customFormat="1" ht="17.100000000000001" customHeight="1">
      <c r="A494" s="13" t="s">
        <v>68</v>
      </c>
      <c r="B494" s="12">
        <v>1830</v>
      </c>
    </row>
    <row r="495" s="5" customFormat="1" ht="17.100000000000001" customHeight="1">
      <c r="A495" s="13" t="s">
        <v>69</v>
      </c>
      <c r="B495" s="12">
        <v>40</v>
      </c>
    </row>
    <row r="496" s="5" customFormat="1" ht="17.100000000000001" customHeight="1">
      <c r="A496" s="13" t="s">
        <v>70</v>
      </c>
      <c r="B496" s="12">
        <v>0</v>
      </c>
    </row>
    <row r="497" s="5" customFormat="1" ht="17.100000000000001" customHeight="1">
      <c r="A497" s="13" t="s">
        <v>396</v>
      </c>
      <c r="B497" s="12">
        <v>437</v>
      </c>
    </row>
    <row r="498" s="5" customFormat="1" ht="17.100000000000001" customHeight="1">
      <c r="A498" s="13" t="s">
        <v>397</v>
      </c>
      <c r="B498" s="12">
        <v>181</v>
      </c>
    </row>
    <row r="499" s="5" customFormat="1" ht="17.100000000000001" customHeight="1">
      <c r="A499" s="13" t="s">
        <v>398</v>
      </c>
      <c r="B499" s="12">
        <v>55</v>
      </c>
    </row>
    <row r="500" s="5" customFormat="1" ht="17.100000000000001" customHeight="1">
      <c r="A500" s="13" t="s">
        <v>399</v>
      </c>
      <c r="B500" s="12">
        <v>256</v>
      </c>
    </row>
    <row r="501" s="5" customFormat="1" ht="17.100000000000001" customHeight="1">
      <c r="A501" s="13" t="s">
        <v>400</v>
      </c>
      <c r="B501" s="12">
        <v>1789</v>
      </c>
    </row>
    <row r="502" s="5" customFormat="1" ht="17.100000000000001" customHeight="1">
      <c r="A502" s="13" t="s">
        <v>401</v>
      </c>
      <c r="B502" s="12">
        <v>461</v>
      </c>
    </row>
    <row r="503" s="5" customFormat="1" ht="17.100000000000001" customHeight="1">
      <c r="A503" s="13" t="s">
        <v>402</v>
      </c>
      <c r="B503" s="12">
        <v>217</v>
      </c>
    </row>
    <row r="504" s="5" customFormat="1" ht="17.100000000000001" customHeight="1">
      <c r="A504" s="13" t="s">
        <v>403</v>
      </c>
      <c r="B504" s="12">
        <v>275</v>
      </c>
    </row>
    <row r="505" s="5" customFormat="1" ht="17.100000000000001" customHeight="1">
      <c r="A505" s="13" t="s">
        <v>404</v>
      </c>
      <c r="B505" s="12">
        <v>306</v>
      </c>
    </row>
    <row r="506" s="5" customFormat="1" ht="17.100000000000001" customHeight="1">
      <c r="A506" s="13" t="s">
        <v>405</v>
      </c>
      <c r="B506" s="12">
        <v>350</v>
      </c>
    </row>
    <row r="507" s="5" customFormat="1" ht="17.100000000000001" customHeight="1">
      <c r="A507" s="13" t="s">
        <v>406</v>
      </c>
      <c r="B507" s="12">
        <v>1017</v>
      </c>
    </row>
    <row r="508" s="5" customFormat="1" ht="17.100000000000001" customHeight="1">
      <c r="A508" s="13" t="s">
        <v>407</v>
      </c>
      <c r="B508" s="12">
        <v>8146</v>
      </c>
    </row>
    <row r="509" s="5" customFormat="1" ht="17.100000000000001" customHeight="1">
      <c r="A509" s="14" t="s">
        <v>408</v>
      </c>
      <c r="B509" s="12">
        <f>SUM(XFD510:XFD516)</f>
        <v>3336</v>
      </c>
    </row>
    <row r="510" s="5" customFormat="1" ht="17.100000000000001" customHeight="1">
      <c r="A510" s="13" t="s">
        <v>68</v>
      </c>
      <c r="B510" s="12">
        <v>13</v>
      </c>
    </row>
    <row r="511" s="5" customFormat="1" ht="17.100000000000001" customHeight="1">
      <c r="A511" s="13" t="s">
        <v>69</v>
      </c>
      <c r="B511" s="12">
        <v>0</v>
      </c>
    </row>
    <row r="512" s="5" customFormat="1" ht="17.100000000000001" customHeight="1">
      <c r="A512" s="13" t="s">
        <v>70</v>
      </c>
      <c r="B512" s="12">
        <v>0</v>
      </c>
    </row>
    <row r="513" s="5" customFormat="1" ht="17.100000000000001" customHeight="1">
      <c r="A513" s="13" t="s">
        <v>409</v>
      </c>
      <c r="B513" s="12">
        <v>1824</v>
      </c>
    </row>
    <row r="514" s="5" customFormat="1" ht="17.100000000000001" customHeight="1">
      <c r="A514" s="13" t="s">
        <v>410</v>
      </c>
      <c r="B514" s="12">
        <v>1398</v>
      </c>
    </row>
    <row r="515" s="5" customFormat="1" ht="17.100000000000001" customHeight="1">
      <c r="A515" s="13" t="s">
        <v>411</v>
      </c>
      <c r="B515" s="12">
        <v>49</v>
      </c>
    </row>
    <row r="516" s="5" customFormat="1" ht="17.100000000000001" customHeight="1">
      <c r="A516" s="13" t="s">
        <v>412</v>
      </c>
      <c r="B516" s="12">
        <v>52</v>
      </c>
    </row>
    <row r="517" s="5" customFormat="1" ht="17.100000000000001" customHeight="1">
      <c r="A517" s="14" t="s">
        <v>413</v>
      </c>
      <c r="B517" s="12">
        <f>SUM(XFD518:XFD527)</f>
        <v>147</v>
      </c>
    </row>
    <row r="518" s="5" customFormat="1" ht="17.100000000000001" customHeight="1">
      <c r="A518" s="13" t="s">
        <v>68</v>
      </c>
      <c r="B518" s="12">
        <v>0</v>
      </c>
    </row>
    <row r="519" s="5" customFormat="1" ht="17.100000000000001" customHeight="1">
      <c r="A519" s="13" t="s">
        <v>69</v>
      </c>
      <c r="B519" s="12">
        <v>0</v>
      </c>
    </row>
    <row r="520" s="5" customFormat="1" ht="17.100000000000001" customHeight="1">
      <c r="A520" s="13" t="s">
        <v>70</v>
      </c>
      <c r="B520" s="12">
        <v>0</v>
      </c>
    </row>
    <row r="521" s="5" customFormat="1" ht="17.100000000000001" customHeight="1">
      <c r="A521" s="13" t="s">
        <v>414</v>
      </c>
      <c r="B521" s="12">
        <v>0</v>
      </c>
    </row>
    <row r="522" s="5" customFormat="1" ht="17.100000000000001" customHeight="1">
      <c r="A522" s="13" t="s">
        <v>415</v>
      </c>
      <c r="B522" s="12">
        <v>4</v>
      </c>
    </row>
    <row r="523" s="5" customFormat="1" ht="17.100000000000001" customHeight="1">
      <c r="A523" s="13" t="s">
        <v>416</v>
      </c>
      <c r="B523" s="12">
        <v>0</v>
      </c>
    </row>
    <row r="524" s="5" customFormat="1" ht="17.100000000000001" customHeight="1">
      <c r="A524" s="13" t="s">
        <v>417</v>
      </c>
      <c r="B524" s="12">
        <v>0</v>
      </c>
    </row>
    <row r="525" s="5" customFormat="1" ht="17.100000000000001" customHeight="1">
      <c r="A525" s="13" t="s">
        <v>418</v>
      </c>
      <c r="B525" s="12">
        <v>12</v>
      </c>
    </row>
    <row r="526" s="5" customFormat="1" ht="17.100000000000001" customHeight="1">
      <c r="A526" s="13" t="s">
        <v>419</v>
      </c>
      <c r="B526" s="12">
        <v>0</v>
      </c>
    </row>
    <row r="527" s="5" customFormat="1" ht="17.100000000000001" customHeight="1">
      <c r="A527" s="13" t="s">
        <v>420</v>
      </c>
      <c r="B527" s="12">
        <v>131</v>
      </c>
    </row>
    <row r="528" s="5" customFormat="1" ht="17.100000000000001" customHeight="1">
      <c r="A528" s="18" t="s">
        <v>421</v>
      </c>
      <c r="B528" s="12">
        <f>SUM(XFD529:XFD536)</f>
        <v>562</v>
      </c>
    </row>
    <row r="529" s="5" customFormat="1" ht="17.100000000000001" customHeight="1">
      <c r="A529" s="19" t="s">
        <v>68</v>
      </c>
      <c r="B529" s="12">
        <v>0</v>
      </c>
    </row>
    <row r="530" s="5" customFormat="1" ht="17.100000000000001" customHeight="1">
      <c r="A530" s="19" t="s">
        <v>69</v>
      </c>
      <c r="B530" s="12">
        <v>0</v>
      </c>
    </row>
    <row r="531" s="5" customFormat="1" ht="17.100000000000001" customHeight="1">
      <c r="A531" s="19" t="s">
        <v>70</v>
      </c>
      <c r="B531" s="12">
        <v>0</v>
      </c>
    </row>
    <row r="532" s="5" customFormat="1" ht="17.100000000000001" customHeight="1">
      <c r="A532" s="19" t="s">
        <v>422</v>
      </c>
      <c r="B532" s="12">
        <v>289</v>
      </c>
    </row>
    <row r="533" s="5" customFormat="1" ht="17.100000000000001" customHeight="1">
      <c r="A533" s="19" t="s">
        <v>423</v>
      </c>
      <c r="B533" s="12">
        <v>210</v>
      </c>
    </row>
    <row r="534" s="5" customFormat="1" ht="17.100000000000001" customHeight="1">
      <c r="A534" s="19" t="s">
        <v>424</v>
      </c>
      <c r="B534" s="12">
        <v>0</v>
      </c>
    </row>
    <row r="535" s="5" customFormat="1" ht="17.100000000000001" customHeight="1">
      <c r="A535" s="19" t="s">
        <v>425</v>
      </c>
      <c r="B535" s="12">
        <v>38</v>
      </c>
    </row>
    <row r="536" s="5" customFormat="1" ht="17.100000000000001" customHeight="1">
      <c r="A536" s="19" t="s">
        <v>426</v>
      </c>
      <c r="B536" s="12">
        <v>25</v>
      </c>
    </row>
    <row r="537" s="5" customFormat="1" ht="17.100000000000001" customHeight="1">
      <c r="A537" s="18" t="s">
        <v>427</v>
      </c>
      <c r="B537" s="12">
        <f>SUM(XFD538:XFD544)</f>
        <v>3158</v>
      </c>
    </row>
    <row r="538" s="5" customFormat="1" ht="17.100000000000001" customHeight="1">
      <c r="A538" s="19" t="s">
        <v>68</v>
      </c>
      <c r="B538" s="12">
        <v>0</v>
      </c>
    </row>
    <row r="539" s="5" customFormat="1" ht="17.100000000000001" customHeight="1">
      <c r="A539" s="19" t="s">
        <v>69</v>
      </c>
      <c r="B539" s="12">
        <v>0</v>
      </c>
    </row>
    <row r="540" s="5" customFormat="1" ht="17.100000000000001" customHeight="1">
      <c r="A540" s="19" t="s">
        <v>70</v>
      </c>
      <c r="B540" s="12">
        <v>0</v>
      </c>
    </row>
    <row r="541" s="5" customFormat="1" ht="16.899999999999999" customHeight="1">
      <c r="A541" s="19" t="s">
        <v>428</v>
      </c>
      <c r="B541" s="12">
        <v>0</v>
      </c>
    </row>
    <row r="542" s="5" customFormat="1" ht="16.899999999999999" customHeight="1">
      <c r="A542" s="19" t="s">
        <v>429</v>
      </c>
      <c r="B542" s="12">
        <v>269</v>
      </c>
    </row>
    <row r="543" s="5" customFormat="1" ht="16.899999999999999" customHeight="1">
      <c r="A543" s="19" t="s">
        <v>430</v>
      </c>
      <c r="B543" s="12">
        <v>1860</v>
      </c>
    </row>
    <row r="544" s="5" customFormat="1" ht="17.100000000000001" customHeight="1">
      <c r="A544" s="19" t="s">
        <v>431</v>
      </c>
      <c r="B544" s="12">
        <v>1029</v>
      </c>
    </row>
    <row r="545" s="5" customFormat="1" ht="17.100000000000001" customHeight="1">
      <c r="A545" s="14" t="s">
        <v>432</v>
      </c>
      <c r="B545" s="12">
        <f>SUM(XFD546:XFD548)</f>
        <v>907</v>
      </c>
    </row>
    <row r="546" s="5" customFormat="1" ht="17.100000000000001" customHeight="1">
      <c r="A546" s="13" t="s">
        <v>433</v>
      </c>
      <c r="B546" s="12">
        <v>10</v>
      </c>
    </row>
    <row r="547" s="5" customFormat="1" ht="17.100000000000001" customHeight="1">
      <c r="A547" s="13" t="s">
        <v>434</v>
      </c>
      <c r="B547" s="12">
        <v>672</v>
      </c>
    </row>
    <row r="548" s="5" customFormat="1" ht="17.100000000000001" customHeight="1">
      <c r="A548" s="13" t="s">
        <v>435</v>
      </c>
      <c r="B548" s="12">
        <v>225</v>
      </c>
    </row>
    <row r="549" s="5" customFormat="1" ht="17.100000000000001" customHeight="1">
      <c r="A549" s="14" t="s">
        <v>436</v>
      </c>
      <c r="B549" s="12">
        <f>SUM(XFD550,XFD569,XFD577,XFD579,XFD588,XFD592,XFD602,XFD611,XFD618,XFD626,XFD635,XFD640,XFD643,XFD646,XFD649,XFD652,XFD655,XFD659,XFD663,XFD671,XFD674)</f>
        <v>306242</v>
      </c>
    </row>
    <row r="550" s="5" customFormat="1" ht="17.100000000000001" customHeight="1">
      <c r="A550" s="14" t="s">
        <v>437</v>
      </c>
      <c r="B550" s="12">
        <f>SUM(XFD551:XFD568)</f>
        <v>9567</v>
      </c>
    </row>
    <row r="551" s="5" customFormat="1" ht="17.100000000000001" customHeight="1">
      <c r="A551" s="13" t="s">
        <v>68</v>
      </c>
      <c r="B551" s="12">
        <v>2009</v>
      </c>
    </row>
    <row r="552" s="5" customFormat="1" ht="17.100000000000001" customHeight="1">
      <c r="A552" s="13" t="s">
        <v>69</v>
      </c>
      <c r="B552" s="12">
        <v>98</v>
      </c>
    </row>
    <row r="553" s="5" customFormat="1" ht="17.100000000000001" customHeight="1">
      <c r="A553" s="13" t="s">
        <v>70</v>
      </c>
      <c r="B553" s="12">
        <v>0</v>
      </c>
    </row>
    <row r="554" s="5" customFormat="1" ht="17.100000000000001" customHeight="1">
      <c r="A554" s="13" t="s">
        <v>438</v>
      </c>
      <c r="B554" s="12">
        <v>151</v>
      </c>
    </row>
    <row r="555" s="5" customFormat="1" ht="17.100000000000001" customHeight="1">
      <c r="A555" s="13" t="s">
        <v>439</v>
      </c>
      <c r="B555" s="12">
        <v>314</v>
      </c>
    </row>
    <row r="556" s="5" customFormat="1" ht="17.100000000000001" customHeight="1">
      <c r="A556" s="13" t="s">
        <v>440</v>
      </c>
      <c r="B556" s="12">
        <v>726</v>
      </c>
    </row>
    <row r="557" s="5" customFormat="1" ht="17.100000000000001" customHeight="1">
      <c r="A557" s="13" t="s">
        <v>441</v>
      </c>
      <c r="B557" s="12">
        <v>253</v>
      </c>
    </row>
    <row r="558" s="5" customFormat="1" ht="17.100000000000001" customHeight="1">
      <c r="A558" s="13" t="s">
        <v>109</v>
      </c>
      <c r="B558" s="12">
        <v>271</v>
      </c>
    </row>
    <row r="559" s="5" customFormat="1" ht="17.100000000000001" customHeight="1">
      <c r="A559" s="13" t="s">
        <v>442</v>
      </c>
      <c r="B559" s="12">
        <v>1851</v>
      </c>
    </row>
    <row r="560" s="5" customFormat="1" ht="17.100000000000001" customHeight="1">
      <c r="A560" s="13" t="s">
        <v>443</v>
      </c>
      <c r="B560" s="12">
        <v>0</v>
      </c>
    </row>
    <row r="561" s="5" customFormat="1" ht="17.100000000000001" customHeight="1">
      <c r="A561" s="13" t="s">
        <v>444</v>
      </c>
      <c r="B561" s="12">
        <v>529</v>
      </c>
    </row>
    <row r="562" s="5" customFormat="1" ht="17.100000000000001" customHeight="1">
      <c r="A562" s="13" t="s">
        <v>445</v>
      </c>
      <c r="B562" s="12">
        <v>162</v>
      </c>
    </row>
    <row r="563" s="5" customFormat="1" ht="16.899999999999999" customHeight="1">
      <c r="A563" s="13" t="s">
        <v>446</v>
      </c>
      <c r="B563" s="12">
        <v>0</v>
      </c>
    </row>
    <row r="564" s="5" customFormat="1" ht="16.899999999999999" customHeight="1">
      <c r="A564" s="13" t="s">
        <v>447</v>
      </c>
      <c r="B564" s="12">
        <v>0</v>
      </c>
    </row>
    <row r="565" s="5" customFormat="1" ht="16.899999999999999" customHeight="1">
      <c r="A565" s="13" t="s">
        <v>448</v>
      </c>
      <c r="B565" s="12">
        <v>0</v>
      </c>
    </row>
    <row r="566" s="5" customFormat="1" ht="16.899999999999999" customHeight="1">
      <c r="A566" s="13" t="s">
        <v>449</v>
      </c>
      <c r="B566" s="12">
        <v>345</v>
      </c>
    </row>
    <row r="567" s="5" customFormat="1" ht="16.899999999999999" customHeight="1">
      <c r="A567" s="13" t="s">
        <v>77</v>
      </c>
      <c r="B567" s="12">
        <v>983</v>
      </c>
    </row>
    <row r="568" s="5" customFormat="1" ht="17.100000000000001" customHeight="1">
      <c r="A568" s="13" t="s">
        <v>450</v>
      </c>
      <c r="B568" s="12">
        <v>1875</v>
      </c>
    </row>
    <row r="569" s="5" customFormat="1" ht="17.100000000000001" customHeight="1">
      <c r="A569" s="14" t="s">
        <v>451</v>
      </c>
      <c r="B569" s="12">
        <f>SUM(XFD570:XFD576)</f>
        <v>3941</v>
      </c>
    </row>
    <row r="570" s="5" customFormat="1" ht="17.100000000000001" customHeight="1">
      <c r="A570" s="13" t="s">
        <v>68</v>
      </c>
      <c r="B570" s="12">
        <v>1760</v>
      </c>
    </row>
    <row r="571" s="5" customFormat="1" ht="17.100000000000001" customHeight="1">
      <c r="A571" s="13" t="s">
        <v>69</v>
      </c>
      <c r="B571" s="12">
        <v>271</v>
      </c>
    </row>
    <row r="572" s="5" customFormat="1" ht="17.100000000000001" customHeight="1">
      <c r="A572" s="13" t="s">
        <v>70</v>
      </c>
      <c r="B572" s="12">
        <v>0</v>
      </c>
    </row>
    <row r="573" s="5" customFormat="1" ht="17.100000000000001" customHeight="1">
      <c r="A573" s="13" t="s">
        <v>452</v>
      </c>
      <c r="B573" s="12">
        <v>26</v>
      </c>
    </row>
    <row r="574" s="5" customFormat="1" ht="17.100000000000001" customHeight="1">
      <c r="A574" s="13" t="s">
        <v>453</v>
      </c>
      <c r="B574" s="12">
        <v>124</v>
      </c>
    </row>
    <row r="575" s="5" customFormat="1" ht="17.100000000000001" customHeight="1">
      <c r="A575" s="13" t="s">
        <v>454</v>
      </c>
      <c r="B575" s="12">
        <v>659</v>
      </c>
    </row>
    <row r="576" s="5" customFormat="1" ht="17.100000000000001" customHeight="1">
      <c r="A576" s="13" t="s">
        <v>455</v>
      </c>
      <c r="B576" s="12">
        <v>1101</v>
      </c>
    </row>
    <row r="577" s="5" customFormat="1" ht="17.100000000000001" customHeight="1">
      <c r="A577" s="14" t="s">
        <v>456</v>
      </c>
      <c r="B577" s="12">
        <f>XFD578</f>
        <v>0</v>
      </c>
    </row>
    <row r="578" s="5" customFormat="1" ht="17.100000000000001" customHeight="1">
      <c r="A578" s="13" t="s">
        <v>457</v>
      </c>
      <c r="B578" s="12">
        <v>0</v>
      </c>
    </row>
    <row r="579" s="5" customFormat="1" ht="17.100000000000001" customHeight="1">
      <c r="A579" s="14" t="s">
        <v>458</v>
      </c>
      <c r="B579" s="12">
        <f>SUM(XFD580:XFD587)</f>
        <v>102527</v>
      </c>
    </row>
    <row r="580" s="5" customFormat="1" ht="17.100000000000001" customHeight="1">
      <c r="A580" s="13" t="s">
        <v>459</v>
      </c>
      <c r="B580" s="12">
        <v>9000</v>
      </c>
    </row>
    <row r="581" s="5" customFormat="1" ht="17.100000000000001" customHeight="1">
      <c r="A581" s="13" t="s">
        <v>460</v>
      </c>
      <c r="B581" s="12">
        <v>5691</v>
      </c>
    </row>
    <row r="582" s="5" customFormat="1" ht="17.100000000000001" customHeight="1">
      <c r="A582" s="13" t="s">
        <v>461</v>
      </c>
      <c r="B582" s="12">
        <v>746</v>
      </c>
    </row>
    <row r="583" s="5" customFormat="1" ht="17.100000000000001" customHeight="1">
      <c r="A583" s="13" t="s">
        <v>462</v>
      </c>
      <c r="B583" s="12">
        <v>21988</v>
      </c>
    </row>
    <row r="584" s="5" customFormat="1" ht="16.899999999999999" customHeight="1">
      <c r="A584" s="13" t="s">
        <v>463</v>
      </c>
      <c r="B584" s="12">
        <v>1587</v>
      </c>
    </row>
    <row r="585" s="5" customFormat="1" ht="17.100000000000001" customHeight="1">
      <c r="A585" s="13" t="s">
        <v>464</v>
      </c>
      <c r="B585" s="12">
        <v>62705</v>
      </c>
    </row>
    <row r="586" s="5" customFormat="1" ht="17.100000000000001" customHeight="1">
      <c r="A586" s="13" t="s">
        <v>465</v>
      </c>
      <c r="B586" s="12">
        <v>0</v>
      </c>
    </row>
    <row r="587" s="5" customFormat="1" ht="17.100000000000001" customHeight="1">
      <c r="A587" s="13" t="s">
        <v>466</v>
      </c>
      <c r="B587" s="12">
        <v>810</v>
      </c>
    </row>
    <row r="588" s="5" customFormat="1" ht="17.100000000000001" customHeight="1">
      <c r="A588" s="14" t="s">
        <v>467</v>
      </c>
      <c r="B588" s="12">
        <f>SUM(XFD589:XFD591)</f>
        <v>1128</v>
      </c>
    </row>
    <row r="589" s="5" customFormat="1" ht="17.100000000000001" customHeight="1">
      <c r="A589" s="13" t="s">
        <v>468</v>
      </c>
      <c r="B589" s="12">
        <v>850</v>
      </c>
    </row>
    <row r="590" s="5" customFormat="1" ht="17.100000000000001" customHeight="1">
      <c r="A590" s="13" t="s">
        <v>469</v>
      </c>
      <c r="B590" s="12">
        <v>0</v>
      </c>
    </row>
    <row r="591" s="5" customFormat="1" ht="17.100000000000001" customHeight="1">
      <c r="A591" s="13" t="s">
        <v>470</v>
      </c>
      <c r="B591" s="12">
        <v>278</v>
      </c>
    </row>
    <row r="592" s="5" customFormat="1" ht="17.100000000000001" customHeight="1">
      <c r="A592" s="14" t="s">
        <v>471</v>
      </c>
      <c r="B592" s="12">
        <f>SUM(XFD593:XFD601)</f>
        <v>11698</v>
      </c>
    </row>
    <row r="593" s="5" customFormat="1" ht="17.100000000000001" customHeight="1">
      <c r="A593" s="13" t="s">
        <v>472</v>
      </c>
      <c r="B593" s="12">
        <v>1540</v>
      </c>
    </row>
    <row r="594" s="5" customFormat="1" ht="17.100000000000001" customHeight="1">
      <c r="A594" s="13" t="s">
        <v>473</v>
      </c>
      <c r="B594" s="12">
        <v>631</v>
      </c>
    </row>
    <row r="595" s="5" customFormat="1" ht="17.100000000000001" customHeight="1">
      <c r="A595" s="13" t="s">
        <v>474</v>
      </c>
      <c r="B595" s="12">
        <v>1217</v>
      </c>
    </row>
    <row r="596" s="5" customFormat="1" ht="17.100000000000001" customHeight="1">
      <c r="A596" s="13" t="s">
        <v>475</v>
      </c>
      <c r="B596" s="12">
        <v>1791</v>
      </c>
    </row>
    <row r="597" s="5" customFormat="1" ht="17.100000000000001" customHeight="1">
      <c r="A597" s="13" t="s">
        <v>476</v>
      </c>
      <c r="B597" s="12">
        <v>26</v>
      </c>
    </row>
    <row r="598" s="5" customFormat="1" ht="17.100000000000001" customHeight="1">
      <c r="A598" s="13" t="s">
        <v>477</v>
      </c>
      <c r="B598" s="12">
        <v>110</v>
      </c>
    </row>
    <row r="599" s="5" customFormat="1" ht="17.100000000000001" customHeight="1">
      <c r="A599" s="13" t="s">
        <v>478</v>
      </c>
      <c r="B599" s="12">
        <v>8</v>
      </c>
    </row>
    <row r="600" s="5" customFormat="1" ht="17.100000000000001" customHeight="1">
      <c r="A600" s="13" t="s">
        <v>479</v>
      </c>
      <c r="B600" s="12">
        <v>86</v>
      </c>
    </row>
    <row r="601" s="5" customFormat="1" ht="17.100000000000001" customHeight="1">
      <c r="A601" s="13" t="s">
        <v>480</v>
      </c>
      <c r="B601" s="12">
        <v>6289</v>
      </c>
    </row>
    <row r="602" s="5" customFormat="1" ht="17.100000000000001" customHeight="1">
      <c r="A602" s="14" t="s">
        <v>481</v>
      </c>
      <c r="B602" s="12">
        <f>SUM(XFD603:XFD610)</f>
        <v>27665</v>
      </c>
    </row>
    <row r="603" s="5" customFormat="1" ht="17.100000000000001" customHeight="1">
      <c r="A603" s="13" t="s">
        <v>482</v>
      </c>
      <c r="B603" s="12">
        <v>2357</v>
      </c>
    </row>
    <row r="604" s="5" customFormat="1" ht="17.100000000000001" customHeight="1">
      <c r="A604" s="13" t="s">
        <v>483</v>
      </c>
      <c r="B604" s="12">
        <v>3039</v>
      </c>
    </row>
    <row r="605" s="5" customFormat="1" ht="17.100000000000001" customHeight="1">
      <c r="A605" s="13" t="s">
        <v>484</v>
      </c>
      <c r="B605" s="12">
        <v>5433</v>
      </c>
    </row>
    <row r="606" s="5" customFormat="1" ht="17.100000000000001" customHeight="1">
      <c r="A606" s="13" t="s">
        <v>485</v>
      </c>
      <c r="B606" s="12">
        <v>2865</v>
      </c>
    </row>
    <row r="607" s="5" customFormat="1" ht="17.100000000000001" customHeight="1">
      <c r="A607" s="13" t="s">
        <v>486</v>
      </c>
      <c r="B607" s="12">
        <v>0</v>
      </c>
    </row>
    <row r="608" s="5" customFormat="1" ht="17.100000000000001" customHeight="1">
      <c r="A608" s="13" t="s">
        <v>487</v>
      </c>
      <c r="B608" s="12">
        <v>0</v>
      </c>
    </row>
    <row r="609" s="5" customFormat="1" ht="17.100000000000001" customHeight="1">
      <c r="A609" s="13" t="s">
        <v>488</v>
      </c>
      <c r="B609" s="12">
        <v>239</v>
      </c>
    </row>
    <row r="610" s="5" customFormat="1" ht="17.100000000000001" customHeight="1">
      <c r="A610" s="13" t="s">
        <v>489</v>
      </c>
      <c r="B610" s="12">
        <v>13732</v>
      </c>
    </row>
    <row r="611" s="5" customFormat="1" ht="17.100000000000001" customHeight="1">
      <c r="A611" s="14" t="s">
        <v>490</v>
      </c>
      <c r="B611" s="12">
        <f>SUM(XFD612:XFD617)</f>
        <v>6025</v>
      </c>
    </row>
    <row r="612" s="5" customFormat="1" ht="17.100000000000001" customHeight="1">
      <c r="A612" s="13" t="s">
        <v>491</v>
      </c>
      <c r="B612" s="12">
        <v>1194</v>
      </c>
    </row>
    <row r="613" s="5" customFormat="1" ht="17.100000000000001" customHeight="1">
      <c r="A613" s="13" t="s">
        <v>492</v>
      </c>
      <c r="B613" s="12">
        <v>1578</v>
      </c>
    </row>
    <row r="614" s="5" customFormat="1" ht="17.100000000000001" customHeight="1">
      <c r="A614" s="13" t="s">
        <v>493</v>
      </c>
      <c r="B614" s="12">
        <v>104</v>
      </c>
    </row>
    <row r="615" s="5" customFormat="1" ht="17.100000000000001" customHeight="1">
      <c r="A615" s="13" t="s">
        <v>494</v>
      </c>
      <c r="B615" s="12">
        <v>72</v>
      </c>
    </row>
    <row r="616" s="5" customFormat="1" ht="17.100000000000001" customHeight="1">
      <c r="A616" s="13" t="s">
        <v>495</v>
      </c>
      <c r="B616" s="12">
        <v>1938</v>
      </c>
    </row>
    <row r="617" s="5" customFormat="1" ht="17.100000000000001" customHeight="1">
      <c r="A617" s="13" t="s">
        <v>496</v>
      </c>
      <c r="B617" s="12">
        <v>1139</v>
      </c>
    </row>
    <row r="618" s="5" customFormat="1" ht="17.100000000000001" customHeight="1">
      <c r="A618" s="14" t="s">
        <v>497</v>
      </c>
      <c r="B618" s="12">
        <f>SUM(XFD619:XFD625)</f>
        <v>4782</v>
      </c>
    </row>
    <row r="619" s="5" customFormat="1" ht="17.100000000000001" customHeight="1">
      <c r="A619" s="13" t="s">
        <v>498</v>
      </c>
      <c r="B619" s="12">
        <v>573</v>
      </c>
    </row>
    <row r="620" s="5" customFormat="1" ht="17.100000000000001" customHeight="1">
      <c r="A620" s="13" t="s">
        <v>499</v>
      </c>
      <c r="B620" s="12">
        <v>1881</v>
      </c>
    </row>
    <row r="621" s="5" customFormat="1" ht="16.899999999999999" customHeight="1">
      <c r="A621" s="13" t="s">
        <v>500</v>
      </c>
      <c r="B621" s="12">
        <v>0</v>
      </c>
    </row>
    <row r="622" s="5" customFormat="1" ht="17.100000000000001" customHeight="1">
      <c r="A622" s="13" t="s">
        <v>501</v>
      </c>
      <c r="B622" s="12">
        <v>241</v>
      </c>
    </row>
    <row r="623" s="5" customFormat="1" ht="17.100000000000001" customHeight="1">
      <c r="A623" s="13" t="s">
        <v>502</v>
      </c>
      <c r="B623" s="12">
        <v>759</v>
      </c>
    </row>
    <row r="624" s="5" customFormat="1" ht="17.100000000000001" customHeight="1">
      <c r="A624" s="13" t="s">
        <v>503</v>
      </c>
      <c r="B624" s="12">
        <v>830</v>
      </c>
    </row>
    <row r="625" s="5" customFormat="1" ht="17.100000000000001" customHeight="1">
      <c r="A625" s="13" t="s">
        <v>504</v>
      </c>
      <c r="B625" s="12">
        <v>498</v>
      </c>
    </row>
    <row r="626" s="5" customFormat="1" ht="17.100000000000001" customHeight="1">
      <c r="A626" s="14" t="s">
        <v>505</v>
      </c>
      <c r="B626" s="12">
        <f>SUM(XFD627:XFD634)</f>
        <v>6559</v>
      </c>
    </row>
    <row r="627" s="5" customFormat="1" ht="17.100000000000001" customHeight="1">
      <c r="A627" s="13" t="s">
        <v>68</v>
      </c>
      <c r="B627" s="12">
        <v>425</v>
      </c>
    </row>
    <row r="628" s="5" customFormat="1" ht="17.100000000000001" customHeight="1">
      <c r="A628" s="13" t="s">
        <v>69</v>
      </c>
      <c r="B628" s="12">
        <v>51</v>
      </c>
    </row>
    <row r="629" s="5" customFormat="1" ht="17.100000000000001" customHeight="1">
      <c r="A629" s="13" t="s">
        <v>70</v>
      </c>
      <c r="B629" s="12">
        <v>0</v>
      </c>
    </row>
    <row r="630" s="5" customFormat="1" ht="17.100000000000001" customHeight="1">
      <c r="A630" s="13" t="s">
        <v>506</v>
      </c>
      <c r="B630" s="12">
        <v>579</v>
      </c>
    </row>
    <row r="631" s="5" customFormat="1" ht="17.100000000000001" customHeight="1">
      <c r="A631" s="13" t="s">
        <v>507</v>
      </c>
      <c r="B631" s="12">
        <v>602</v>
      </c>
    </row>
    <row r="632" s="5" customFormat="1" ht="17.100000000000001" customHeight="1">
      <c r="A632" s="13" t="s">
        <v>508</v>
      </c>
      <c r="B632" s="12">
        <v>55</v>
      </c>
    </row>
    <row r="633" s="5" customFormat="1" ht="17.100000000000001" customHeight="1">
      <c r="A633" s="13" t="s">
        <v>509</v>
      </c>
      <c r="B633" s="12">
        <v>3185</v>
      </c>
    </row>
    <row r="634" s="5" customFormat="1" ht="17.100000000000001" customHeight="1">
      <c r="A634" s="13" t="s">
        <v>510</v>
      </c>
      <c r="B634" s="12">
        <v>1662</v>
      </c>
    </row>
    <row r="635" s="5" customFormat="1" ht="17.100000000000001" customHeight="1">
      <c r="A635" s="14" t="s">
        <v>511</v>
      </c>
      <c r="B635" s="12">
        <f>SUM(XFD636:XFD639)</f>
        <v>192</v>
      </c>
    </row>
    <row r="636" s="5" customFormat="1" ht="17.100000000000001" customHeight="1">
      <c r="A636" s="13" t="s">
        <v>68</v>
      </c>
      <c r="B636" s="12">
        <v>98</v>
      </c>
    </row>
    <row r="637" s="5" customFormat="1" ht="17.100000000000001" customHeight="1">
      <c r="A637" s="13" t="s">
        <v>69</v>
      </c>
      <c r="B637" s="12">
        <v>6</v>
      </c>
    </row>
    <row r="638" s="5" customFormat="1" ht="17.100000000000001" customHeight="1">
      <c r="A638" s="13" t="s">
        <v>70</v>
      </c>
      <c r="B638" s="12">
        <v>0</v>
      </c>
    </row>
    <row r="639" s="5" customFormat="1" ht="17.100000000000001" customHeight="1">
      <c r="A639" s="13" t="s">
        <v>512</v>
      </c>
      <c r="B639" s="12">
        <v>88</v>
      </c>
    </row>
    <row r="640" s="5" customFormat="1" ht="17.100000000000001" customHeight="1">
      <c r="A640" s="14" t="s">
        <v>513</v>
      </c>
      <c r="B640" s="12">
        <f>SUM(XFD641:XFD642)</f>
        <v>21517</v>
      </c>
    </row>
    <row r="641" s="5" customFormat="1" ht="17.100000000000001" customHeight="1">
      <c r="A641" s="13" t="s">
        <v>514</v>
      </c>
      <c r="B641" s="12">
        <v>10947</v>
      </c>
    </row>
    <row r="642" s="5" customFormat="1" ht="17.100000000000001" customHeight="1">
      <c r="A642" s="13" t="s">
        <v>515</v>
      </c>
      <c r="B642" s="12">
        <v>10570</v>
      </c>
    </row>
    <row r="643" s="5" customFormat="1" ht="17.100000000000001" customHeight="1">
      <c r="A643" s="14" t="s">
        <v>516</v>
      </c>
      <c r="B643" s="12">
        <f>SUM(XFD644:XFD645)</f>
        <v>3164</v>
      </c>
    </row>
    <row r="644" s="5" customFormat="1" ht="17.100000000000001" customHeight="1">
      <c r="A644" s="13" t="s">
        <v>517</v>
      </c>
      <c r="B644" s="12">
        <v>2933</v>
      </c>
    </row>
    <row r="645" s="5" customFormat="1" ht="17.100000000000001" customHeight="1">
      <c r="A645" s="13" t="s">
        <v>518</v>
      </c>
      <c r="B645" s="12">
        <v>231</v>
      </c>
    </row>
    <row r="646" s="5" customFormat="1" ht="17.100000000000001" customHeight="1">
      <c r="A646" s="14" t="s">
        <v>519</v>
      </c>
      <c r="B646" s="12">
        <f>SUM(XFD647:XFD648)</f>
        <v>12166</v>
      </c>
    </row>
    <row r="647" s="5" customFormat="1" ht="17.100000000000001" customHeight="1">
      <c r="A647" s="13" t="s">
        <v>520</v>
      </c>
      <c r="B647" s="12">
        <v>387</v>
      </c>
    </row>
    <row r="648" s="5" customFormat="1" ht="17.100000000000001" customHeight="1">
      <c r="A648" s="13" t="s">
        <v>521</v>
      </c>
      <c r="B648" s="12">
        <v>11779</v>
      </c>
    </row>
    <row r="649" s="5" customFormat="1" ht="17.100000000000001" customHeight="1">
      <c r="A649" s="14" t="s">
        <v>522</v>
      </c>
      <c r="B649" s="12">
        <f>SUM(XFD650:XFD651)</f>
        <v>0</v>
      </c>
    </row>
    <row r="650" s="5" customFormat="1" ht="17.100000000000001" customHeight="1">
      <c r="A650" s="13" t="s">
        <v>523</v>
      </c>
      <c r="B650" s="12">
        <v>0</v>
      </c>
    </row>
    <row r="651" s="5" customFormat="1" ht="17.100000000000001" customHeight="1">
      <c r="A651" s="13" t="s">
        <v>524</v>
      </c>
      <c r="B651" s="12">
        <v>0</v>
      </c>
    </row>
    <row r="652" s="5" customFormat="1" ht="17.100000000000001" customHeight="1">
      <c r="A652" s="14" t="s">
        <v>525</v>
      </c>
      <c r="B652" s="12">
        <f>SUM(XFD653:XFD654)</f>
        <v>403</v>
      </c>
    </row>
    <row r="653" s="5" customFormat="1" ht="17.100000000000001" customHeight="1">
      <c r="A653" s="13" t="s">
        <v>526</v>
      </c>
      <c r="B653" s="12">
        <v>377</v>
      </c>
    </row>
    <row r="654" s="5" customFormat="1" ht="17.100000000000001" customHeight="1">
      <c r="A654" s="13" t="s">
        <v>527</v>
      </c>
      <c r="B654" s="12">
        <v>26</v>
      </c>
    </row>
    <row r="655" s="5" customFormat="1" ht="17.100000000000001" customHeight="1">
      <c r="A655" s="14" t="s">
        <v>528</v>
      </c>
      <c r="B655" s="12">
        <f>SUM(XFD656:XFD658)</f>
        <v>88436</v>
      </c>
    </row>
    <row r="656" s="5" customFormat="1" ht="17.100000000000001" customHeight="1">
      <c r="A656" s="13" t="s">
        <v>529</v>
      </c>
      <c r="B656" s="12">
        <v>760</v>
      </c>
    </row>
    <row r="657" s="5" customFormat="1" ht="17.100000000000001" customHeight="1">
      <c r="A657" s="13" t="s">
        <v>530</v>
      </c>
      <c r="B657" s="12">
        <v>60444</v>
      </c>
    </row>
    <row r="658" s="5" customFormat="1" ht="17.100000000000001" customHeight="1">
      <c r="A658" s="13" t="s">
        <v>531</v>
      </c>
      <c r="B658" s="12">
        <v>27232</v>
      </c>
    </row>
    <row r="659" s="5" customFormat="1" ht="17.100000000000001" customHeight="1">
      <c r="A659" s="14" t="s">
        <v>532</v>
      </c>
      <c r="B659" s="12">
        <f>SUM(XFD660:XFD662)</f>
        <v>146</v>
      </c>
    </row>
    <row r="660" s="5" customFormat="1" ht="17.100000000000001" customHeight="1">
      <c r="A660" s="13" t="s">
        <v>533</v>
      </c>
      <c r="B660" s="12">
        <v>0</v>
      </c>
    </row>
    <row r="661" s="5" customFormat="1" ht="17.100000000000001" customHeight="1">
      <c r="A661" s="13" t="s">
        <v>534</v>
      </c>
      <c r="B661" s="12">
        <v>0</v>
      </c>
    </row>
    <row r="662" s="5" customFormat="1" ht="17.100000000000001" customHeight="1">
      <c r="A662" s="13" t="s">
        <v>535</v>
      </c>
      <c r="B662" s="12">
        <v>146</v>
      </c>
    </row>
    <row r="663" s="5" customFormat="1" ht="17.100000000000001" customHeight="1">
      <c r="A663" s="14" t="s">
        <v>536</v>
      </c>
      <c r="B663" s="12">
        <f>SUM(XFD664:XFD670)</f>
        <v>3203</v>
      </c>
    </row>
    <row r="664" s="5" customFormat="1" ht="17.100000000000001" customHeight="1">
      <c r="A664" s="13" t="s">
        <v>68</v>
      </c>
      <c r="B664" s="12">
        <v>1067</v>
      </c>
    </row>
    <row r="665" s="5" customFormat="1" ht="17.100000000000001" customHeight="1">
      <c r="A665" s="13" t="s">
        <v>69</v>
      </c>
      <c r="B665" s="12">
        <v>304</v>
      </c>
    </row>
    <row r="666" s="5" customFormat="1" ht="17.100000000000001" customHeight="1">
      <c r="A666" s="13" t="s">
        <v>70</v>
      </c>
      <c r="B666" s="12">
        <v>0</v>
      </c>
    </row>
    <row r="667" s="5" customFormat="1" ht="17.100000000000001" customHeight="1">
      <c r="A667" s="13" t="s">
        <v>537</v>
      </c>
      <c r="B667" s="12">
        <v>130</v>
      </c>
    </row>
    <row r="668" s="5" customFormat="1" ht="16.899999999999999" customHeight="1">
      <c r="A668" s="13" t="s">
        <v>538</v>
      </c>
      <c r="B668" s="12">
        <v>0</v>
      </c>
    </row>
    <row r="669" s="5" customFormat="1" ht="16.899999999999999" customHeight="1">
      <c r="A669" s="13" t="s">
        <v>77</v>
      </c>
      <c r="B669" s="12">
        <v>964</v>
      </c>
    </row>
    <row r="670" s="5" customFormat="1" ht="16.899999999999999" customHeight="1">
      <c r="A670" s="13" t="s">
        <v>539</v>
      </c>
      <c r="B670" s="12">
        <v>738</v>
      </c>
    </row>
    <row r="671" s="5" customFormat="1" ht="17.100000000000001" customHeight="1">
      <c r="A671" s="14" t="s">
        <v>540</v>
      </c>
      <c r="B671" s="12">
        <f>SUM(XFD672:XFD673)</f>
        <v>423</v>
      </c>
    </row>
    <row r="672" s="5" customFormat="1" ht="17.100000000000001" customHeight="1">
      <c r="A672" s="13" t="s">
        <v>541</v>
      </c>
      <c r="B672" s="12">
        <v>163</v>
      </c>
    </row>
    <row r="673" s="5" customFormat="1" ht="17.100000000000001" customHeight="1">
      <c r="A673" s="13" t="s">
        <v>542</v>
      </c>
      <c r="B673" s="12">
        <v>260</v>
      </c>
    </row>
    <row r="674" s="5" customFormat="1" ht="17.100000000000001" customHeight="1">
      <c r="A674" s="14" t="s">
        <v>543</v>
      </c>
      <c r="B674" s="12">
        <f>XFD675</f>
        <v>2700</v>
      </c>
    </row>
    <row r="675" s="5" customFormat="1" ht="17.100000000000001" customHeight="1">
      <c r="A675" s="13" t="s">
        <v>544</v>
      </c>
      <c r="B675" s="12">
        <v>2700</v>
      </c>
    </row>
    <row r="676" s="5" customFormat="1" ht="17.100000000000001" customHeight="1">
      <c r="A676" s="14" t="s">
        <v>545</v>
      </c>
      <c r="B676" s="12">
        <f>SUM(XFD677,XFD682,XFD697,XFD701,XFD713,XFD716,XFD720,XFD725,XFD729,XFD733,XFD736,XFD745,XFD747)</f>
        <v>224899</v>
      </c>
    </row>
    <row r="677" s="5" customFormat="1" ht="17.100000000000001" customHeight="1">
      <c r="A677" s="14" t="s">
        <v>546</v>
      </c>
      <c r="B677" s="12">
        <f>SUM(XFD678:XFD681)</f>
        <v>3355</v>
      </c>
    </row>
    <row r="678" s="5" customFormat="1" ht="17.100000000000001" customHeight="1">
      <c r="A678" s="13" t="s">
        <v>68</v>
      </c>
      <c r="B678" s="12">
        <v>2417</v>
      </c>
    </row>
    <row r="679" s="5" customFormat="1" ht="17.100000000000001" customHeight="1">
      <c r="A679" s="13" t="s">
        <v>69</v>
      </c>
      <c r="B679" s="12">
        <v>209</v>
      </c>
    </row>
    <row r="680" s="5" customFormat="1" ht="17.100000000000001" customHeight="1">
      <c r="A680" s="13" t="s">
        <v>70</v>
      </c>
      <c r="B680" s="12">
        <v>0</v>
      </c>
    </row>
    <row r="681" s="5" customFormat="1" ht="17.100000000000001" customHeight="1">
      <c r="A681" s="13" t="s">
        <v>547</v>
      </c>
      <c r="B681" s="12">
        <v>729</v>
      </c>
    </row>
    <row r="682" s="5" customFormat="1" ht="17.100000000000001" customHeight="1">
      <c r="A682" s="14" t="s">
        <v>548</v>
      </c>
      <c r="B682" s="12">
        <f>SUM(XFD683:XFD696)</f>
        <v>17724</v>
      </c>
    </row>
    <row r="683" s="5" customFormat="1" ht="17.100000000000001" customHeight="1">
      <c r="A683" s="13" t="s">
        <v>549</v>
      </c>
      <c r="B683" s="12">
        <v>5306</v>
      </c>
    </row>
    <row r="684" s="5" customFormat="1" ht="17.100000000000001" customHeight="1">
      <c r="A684" s="13" t="s">
        <v>550</v>
      </c>
      <c r="B684" s="12">
        <v>8888</v>
      </c>
    </row>
    <row r="685" s="5" customFormat="1" ht="17.100000000000001" customHeight="1">
      <c r="A685" s="13" t="s">
        <v>551</v>
      </c>
      <c r="B685" s="12">
        <v>0</v>
      </c>
    </row>
    <row r="686" s="5" customFormat="1" ht="17.100000000000001" customHeight="1">
      <c r="A686" s="13" t="s">
        <v>552</v>
      </c>
      <c r="B686" s="12">
        <v>0</v>
      </c>
    </row>
    <row r="687" s="5" customFormat="1" ht="17.100000000000001" customHeight="1">
      <c r="A687" s="13" t="s">
        <v>553</v>
      </c>
      <c r="B687" s="12">
        <v>0</v>
      </c>
    </row>
    <row r="688" s="5" customFormat="1" ht="17.100000000000001" customHeight="1">
      <c r="A688" s="13" t="s">
        <v>554</v>
      </c>
      <c r="B688" s="12">
        <v>2056</v>
      </c>
    </row>
    <row r="689" s="5" customFormat="1" ht="17.100000000000001" customHeight="1">
      <c r="A689" s="13" t="s">
        <v>555</v>
      </c>
      <c r="B689" s="12">
        <v>0</v>
      </c>
    </row>
    <row r="690" s="5" customFormat="1" ht="17.100000000000001" customHeight="1">
      <c r="A690" s="13" t="s">
        <v>556</v>
      </c>
      <c r="B690" s="12">
        <v>0</v>
      </c>
    </row>
    <row r="691" s="5" customFormat="1" ht="16.899999999999999" customHeight="1">
      <c r="A691" s="13" t="s">
        <v>557</v>
      </c>
      <c r="B691" s="12">
        <v>0</v>
      </c>
    </row>
    <row r="692" s="5" customFormat="1" ht="17.100000000000001" customHeight="1">
      <c r="A692" s="13" t="s">
        <v>558</v>
      </c>
      <c r="B692" s="12">
        <v>0</v>
      </c>
    </row>
    <row r="693" s="5" customFormat="1" ht="17.100000000000001" customHeight="1">
      <c r="A693" s="13" t="s">
        <v>559</v>
      </c>
      <c r="B693" s="12">
        <v>0</v>
      </c>
    </row>
    <row r="694" s="5" customFormat="1" ht="17.100000000000001" customHeight="1">
      <c r="A694" s="13" t="s">
        <v>560</v>
      </c>
      <c r="B694" s="12">
        <v>0</v>
      </c>
    </row>
    <row r="695" s="5" customFormat="1" ht="17.100000000000001" customHeight="1">
      <c r="A695" s="13" t="s">
        <v>561</v>
      </c>
      <c r="B695" s="12">
        <v>0</v>
      </c>
    </row>
    <row r="696" s="5" customFormat="1" ht="17.100000000000001" customHeight="1">
      <c r="A696" s="13" t="s">
        <v>562</v>
      </c>
      <c r="B696" s="12">
        <v>1474</v>
      </c>
    </row>
    <row r="697" s="5" customFormat="1" ht="17.100000000000001" customHeight="1">
      <c r="A697" s="14" t="s">
        <v>563</v>
      </c>
      <c r="B697" s="12">
        <f>SUM(XFD698:XFD700)</f>
        <v>11398</v>
      </c>
    </row>
    <row r="698" s="5" customFormat="1" ht="17.100000000000001" customHeight="1">
      <c r="A698" s="13" t="s">
        <v>564</v>
      </c>
      <c r="B698" s="12">
        <v>452</v>
      </c>
    </row>
    <row r="699" s="5" customFormat="1" ht="17.100000000000001" customHeight="1">
      <c r="A699" s="13" t="s">
        <v>565</v>
      </c>
      <c r="B699" s="12">
        <v>4878</v>
      </c>
    </row>
    <row r="700" s="5" customFormat="1" ht="17.100000000000001" customHeight="1">
      <c r="A700" s="13" t="s">
        <v>566</v>
      </c>
      <c r="B700" s="12">
        <v>6068</v>
      </c>
    </row>
    <row r="701" s="5" customFormat="1" ht="17.100000000000001" customHeight="1">
      <c r="A701" s="14" t="s">
        <v>567</v>
      </c>
      <c r="B701" s="12">
        <f>SUM(XFD702:XFD712)</f>
        <v>45853</v>
      </c>
    </row>
    <row r="702" s="5" customFormat="1" ht="17.100000000000001" customHeight="1">
      <c r="A702" s="13" t="s">
        <v>568</v>
      </c>
      <c r="B702" s="12">
        <v>5358</v>
      </c>
    </row>
    <row r="703" s="5" customFormat="1" ht="17.100000000000001" customHeight="1">
      <c r="A703" s="13" t="s">
        <v>569</v>
      </c>
      <c r="B703" s="12">
        <v>909</v>
      </c>
    </row>
    <row r="704" s="5" customFormat="1" ht="17.100000000000001" customHeight="1">
      <c r="A704" s="13" t="s">
        <v>570</v>
      </c>
      <c r="B704" s="12">
        <v>296</v>
      </c>
    </row>
    <row r="705" s="5" customFormat="1" ht="17.100000000000001" customHeight="1">
      <c r="A705" s="13" t="s">
        <v>571</v>
      </c>
      <c r="B705" s="12">
        <v>180</v>
      </c>
    </row>
    <row r="706" s="5" customFormat="1" ht="17.100000000000001" customHeight="1">
      <c r="A706" s="13" t="s">
        <v>572</v>
      </c>
      <c r="B706" s="12">
        <v>165</v>
      </c>
    </row>
    <row r="707" s="5" customFormat="1" ht="17.100000000000001" customHeight="1">
      <c r="A707" s="13" t="s">
        <v>573</v>
      </c>
      <c r="B707" s="12">
        <v>285</v>
      </c>
    </row>
    <row r="708" s="5" customFormat="1" ht="17.100000000000001" customHeight="1">
      <c r="A708" s="13" t="s">
        <v>574</v>
      </c>
      <c r="B708" s="12">
        <v>318</v>
      </c>
    </row>
    <row r="709" s="5" customFormat="1" ht="17.100000000000001" customHeight="1">
      <c r="A709" s="13" t="s">
        <v>575</v>
      </c>
      <c r="B709" s="12">
        <v>16452</v>
      </c>
    </row>
    <row r="710" s="5" customFormat="1" ht="17.100000000000001" customHeight="1">
      <c r="A710" s="13" t="s">
        <v>576</v>
      </c>
      <c r="B710" s="12">
        <v>7423</v>
      </c>
    </row>
    <row r="711" s="5" customFormat="1" ht="17.100000000000001" customHeight="1">
      <c r="A711" s="13" t="s">
        <v>577</v>
      </c>
      <c r="B711" s="12">
        <v>13701</v>
      </c>
    </row>
    <row r="712" s="5" customFormat="1" ht="17.100000000000001" customHeight="1">
      <c r="A712" s="13" t="s">
        <v>578</v>
      </c>
      <c r="B712" s="12">
        <v>766</v>
      </c>
    </row>
    <row r="713" s="5" customFormat="1" ht="17.100000000000001" customHeight="1">
      <c r="A713" s="14" t="s">
        <v>579</v>
      </c>
      <c r="B713" s="12">
        <f>SUM(XFD714:XFD715)</f>
        <v>331</v>
      </c>
    </row>
    <row r="714" s="5" customFormat="1" ht="17.100000000000001" customHeight="1">
      <c r="A714" s="13" t="s">
        <v>580</v>
      </c>
      <c r="B714" s="12">
        <v>170</v>
      </c>
    </row>
    <row r="715" s="5" customFormat="1" ht="17.100000000000001" customHeight="1">
      <c r="A715" s="13" t="s">
        <v>581</v>
      </c>
      <c r="B715" s="12">
        <v>161</v>
      </c>
    </row>
    <row r="716" s="5" customFormat="1" ht="17.100000000000001" customHeight="1">
      <c r="A716" s="14" t="s">
        <v>582</v>
      </c>
      <c r="B716" s="12">
        <f>SUM(XFD717:XFD719)</f>
        <v>5449</v>
      </c>
    </row>
    <row r="717" s="5" customFormat="1" ht="17.100000000000001" customHeight="1">
      <c r="A717" s="13" t="s">
        <v>583</v>
      </c>
      <c r="B717" s="12">
        <v>163</v>
      </c>
    </row>
    <row r="718" s="5" customFormat="1" ht="17.100000000000001" customHeight="1">
      <c r="A718" s="13" t="s">
        <v>584</v>
      </c>
      <c r="B718" s="12">
        <v>1768</v>
      </c>
    </row>
    <row r="719" s="5" customFormat="1" ht="17.100000000000001" customHeight="1">
      <c r="A719" s="13" t="s">
        <v>585</v>
      </c>
      <c r="B719" s="12">
        <v>3518</v>
      </c>
    </row>
    <row r="720" s="5" customFormat="1" ht="17.100000000000001" customHeight="1">
      <c r="A720" s="14" t="s">
        <v>586</v>
      </c>
      <c r="B720" s="12">
        <f>SUM(XFD721:XFD724)</f>
        <v>15569</v>
      </c>
    </row>
    <row r="721" s="5" customFormat="1" ht="17.100000000000001" customHeight="1">
      <c r="A721" s="13" t="s">
        <v>587</v>
      </c>
      <c r="B721" s="12">
        <v>6072</v>
      </c>
    </row>
    <row r="722" s="5" customFormat="1" ht="17.100000000000001" customHeight="1">
      <c r="A722" s="13" t="s">
        <v>588</v>
      </c>
      <c r="B722" s="12">
        <v>7385</v>
      </c>
    </row>
    <row r="723" s="5" customFormat="1" ht="17.100000000000001" customHeight="1">
      <c r="A723" s="13" t="s">
        <v>589</v>
      </c>
      <c r="B723" s="12">
        <v>2087</v>
      </c>
    </row>
    <row r="724" s="5" customFormat="1" ht="17.100000000000001" customHeight="1">
      <c r="A724" s="13" t="s">
        <v>590</v>
      </c>
      <c r="B724" s="12">
        <v>25</v>
      </c>
    </row>
    <row r="725" s="5" customFormat="1" ht="17.100000000000001" customHeight="1">
      <c r="A725" s="14" t="s">
        <v>591</v>
      </c>
      <c r="B725" s="12">
        <f>SUM(XFD726:XFD728)</f>
        <v>112513</v>
      </c>
    </row>
    <row r="726" s="5" customFormat="1" ht="17.100000000000001" customHeight="1">
      <c r="A726" s="13" t="s">
        <v>592</v>
      </c>
      <c r="B726" s="12">
        <v>140</v>
      </c>
    </row>
    <row r="727" s="5" customFormat="1" ht="17.100000000000001" customHeight="1">
      <c r="A727" s="13" t="s">
        <v>593</v>
      </c>
      <c r="B727" s="12">
        <v>111231</v>
      </c>
    </row>
    <row r="728" s="5" customFormat="1" ht="17.100000000000001" customHeight="1">
      <c r="A728" s="13" t="s">
        <v>594</v>
      </c>
      <c r="B728" s="12">
        <v>1142</v>
      </c>
    </row>
    <row r="729" s="5" customFormat="1" ht="17.100000000000001" customHeight="1">
      <c r="A729" s="14" t="s">
        <v>595</v>
      </c>
      <c r="B729" s="12">
        <f>SUM(XFD730:XFD732)</f>
        <v>5951</v>
      </c>
    </row>
    <row r="730" s="5" customFormat="1" ht="17.100000000000001" customHeight="1">
      <c r="A730" s="13" t="s">
        <v>596</v>
      </c>
      <c r="B730" s="12">
        <v>5763</v>
      </c>
    </row>
    <row r="731" s="5" customFormat="1" ht="17.100000000000001" customHeight="1">
      <c r="A731" s="13" t="s">
        <v>597</v>
      </c>
      <c r="B731" s="12">
        <v>73</v>
      </c>
    </row>
    <row r="732" s="5" customFormat="1" ht="17.100000000000001" customHeight="1">
      <c r="A732" s="13" t="s">
        <v>598</v>
      </c>
      <c r="B732" s="12">
        <v>115</v>
      </c>
    </row>
    <row r="733" s="5" customFormat="1" ht="17.100000000000001" customHeight="1">
      <c r="A733" s="14" t="s">
        <v>599</v>
      </c>
      <c r="B733" s="12">
        <f>SUM(XFD734:XFD735)</f>
        <v>488</v>
      </c>
    </row>
    <row r="734" s="5" customFormat="1" ht="17.100000000000001" customHeight="1">
      <c r="A734" s="13" t="s">
        <v>600</v>
      </c>
      <c r="B734" s="12">
        <v>470</v>
      </c>
    </row>
    <row r="735" s="5" customFormat="1" ht="17.100000000000001" customHeight="1">
      <c r="A735" s="13" t="s">
        <v>601</v>
      </c>
      <c r="B735" s="12">
        <v>18</v>
      </c>
    </row>
    <row r="736" s="5" customFormat="1" ht="17.100000000000001" customHeight="1">
      <c r="A736" s="14" t="s">
        <v>602</v>
      </c>
      <c r="B736" s="12">
        <f>SUM(XFD737:XFD744)</f>
        <v>3609</v>
      </c>
    </row>
    <row r="737" s="5" customFormat="1" ht="17.100000000000001" customHeight="1">
      <c r="A737" s="13" t="s">
        <v>68</v>
      </c>
      <c r="B737" s="12">
        <v>1396</v>
      </c>
    </row>
    <row r="738" s="5" customFormat="1" ht="17.100000000000001" customHeight="1">
      <c r="A738" s="13" t="s">
        <v>69</v>
      </c>
      <c r="B738" s="12">
        <v>1</v>
      </c>
    </row>
    <row r="739" s="5" customFormat="1" ht="17.100000000000001" customHeight="1">
      <c r="A739" s="13" t="s">
        <v>70</v>
      </c>
      <c r="B739" s="12">
        <v>0</v>
      </c>
    </row>
    <row r="740" s="5" customFormat="1" ht="17.100000000000001" customHeight="1">
      <c r="A740" s="13" t="s">
        <v>109</v>
      </c>
      <c r="B740" s="12">
        <v>0</v>
      </c>
    </row>
    <row r="741" s="5" customFormat="1" ht="17.100000000000001" customHeight="1">
      <c r="A741" s="13" t="s">
        <v>603</v>
      </c>
      <c r="B741" s="12">
        <v>252</v>
      </c>
    </row>
    <row r="742" s="5" customFormat="1" ht="17.100000000000001" customHeight="1">
      <c r="A742" s="13" t="s">
        <v>604</v>
      </c>
      <c r="B742" s="12">
        <v>906</v>
      </c>
    </row>
    <row r="743" s="5" customFormat="1" ht="17.100000000000001" customHeight="1">
      <c r="A743" s="13" t="s">
        <v>77</v>
      </c>
      <c r="B743" s="12">
        <v>550</v>
      </c>
    </row>
    <row r="744" s="5" customFormat="1" ht="17.100000000000001" customHeight="1">
      <c r="A744" s="13" t="s">
        <v>605</v>
      </c>
      <c r="B744" s="12">
        <v>504</v>
      </c>
    </row>
    <row r="745" s="5" customFormat="1" ht="17.100000000000001" customHeight="1">
      <c r="A745" s="14" t="s">
        <v>606</v>
      </c>
      <c r="B745" s="12">
        <f>XFD746</f>
        <v>20</v>
      </c>
    </row>
    <row r="746" s="5" customFormat="1" ht="17.100000000000001" customHeight="1">
      <c r="A746" s="13" t="s">
        <v>607</v>
      </c>
      <c r="B746" s="12">
        <v>20</v>
      </c>
    </row>
    <row r="747" s="5" customFormat="1" ht="17.100000000000001" customHeight="1">
      <c r="A747" s="14" t="s">
        <v>608</v>
      </c>
      <c r="B747" s="12">
        <f>XFD748</f>
        <v>2639</v>
      </c>
    </row>
    <row r="748" s="5" customFormat="1" ht="17.100000000000001" customHeight="1">
      <c r="A748" s="13" t="s">
        <v>609</v>
      </c>
      <c r="B748" s="12">
        <v>2639</v>
      </c>
    </row>
    <row r="749" s="5" customFormat="1" ht="17.100000000000001" customHeight="1">
      <c r="A749" s="14" t="s">
        <v>610</v>
      </c>
      <c r="B749" s="12">
        <f>SUM(XFD750,XFD760,XFD764,XFD773,XFD780,XFD787,XFD793,XFD796,XFD799,XFD801,XFD803,XFD809,XFD811,XFD813,XFD824)</f>
        <v>33388</v>
      </c>
    </row>
    <row r="750" s="5" customFormat="1" ht="17.100000000000001" customHeight="1">
      <c r="A750" s="14" t="s">
        <v>611</v>
      </c>
      <c r="B750" s="12">
        <f>SUM(XFD751:XFD759)</f>
        <v>2304</v>
      </c>
    </row>
    <row r="751" s="5" customFormat="1" ht="17.100000000000001" customHeight="1">
      <c r="A751" s="13" t="s">
        <v>68</v>
      </c>
      <c r="B751" s="12">
        <v>1320</v>
      </c>
    </row>
    <row r="752" s="5" customFormat="1" ht="17.100000000000001" customHeight="1">
      <c r="A752" s="13" t="s">
        <v>69</v>
      </c>
      <c r="B752" s="12">
        <v>269</v>
      </c>
    </row>
    <row r="753" s="5" customFormat="1" ht="17.100000000000001" customHeight="1">
      <c r="A753" s="13" t="s">
        <v>70</v>
      </c>
      <c r="B753" s="12">
        <v>0</v>
      </c>
    </row>
    <row r="754" s="5" customFormat="1" ht="17.100000000000001" customHeight="1">
      <c r="A754" s="13" t="s">
        <v>612</v>
      </c>
      <c r="B754" s="12">
        <v>197</v>
      </c>
    </row>
    <row r="755" s="5" customFormat="1" ht="17.100000000000001" customHeight="1">
      <c r="A755" s="13" t="s">
        <v>613</v>
      </c>
      <c r="B755" s="12">
        <v>0</v>
      </c>
    </row>
    <row r="756" s="5" customFormat="1" ht="17.100000000000001" customHeight="1">
      <c r="A756" s="13" t="s">
        <v>614</v>
      </c>
      <c r="B756" s="12">
        <v>0</v>
      </c>
    </row>
    <row r="757" s="5" customFormat="1" ht="17.100000000000001" customHeight="1">
      <c r="A757" s="13" t="s">
        <v>615</v>
      </c>
      <c r="B757" s="12">
        <v>0</v>
      </c>
    </row>
    <row r="758" s="5" customFormat="1" ht="17.100000000000001" customHeight="1">
      <c r="A758" s="13" t="s">
        <v>616</v>
      </c>
      <c r="B758" s="12">
        <v>0</v>
      </c>
    </row>
    <row r="759" s="5" customFormat="1" ht="17.100000000000001" customHeight="1">
      <c r="A759" s="13" t="s">
        <v>617</v>
      </c>
      <c r="B759" s="12">
        <v>518</v>
      </c>
    </row>
    <row r="760" s="5" customFormat="1" ht="17.100000000000001" customHeight="1">
      <c r="A760" s="14" t="s">
        <v>618</v>
      </c>
      <c r="B760" s="12">
        <f>SUM(XFD761:XFD763)</f>
        <v>437</v>
      </c>
    </row>
    <row r="761" s="5" customFormat="1" ht="17.100000000000001" customHeight="1">
      <c r="A761" s="13" t="s">
        <v>619</v>
      </c>
      <c r="B761" s="12">
        <v>0</v>
      </c>
    </row>
    <row r="762" s="5" customFormat="1" ht="17.100000000000001" customHeight="1">
      <c r="A762" s="13" t="s">
        <v>620</v>
      </c>
      <c r="B762" s="12">
        <v>0</v>
      </c>
    </row>
    <row r="763" s="5" customFormat="1" ht="17.100000000000001" customHeight="1">
      <c r="A763" s="13" t="s">
        <v>621</v>
      </c>
      <c r="B763" s="12">
        <v>437</v>
      </c>
    </row>
    <row r="764" s="5" customFormat="1" ht="17.100000000000001" customHeight="1">
      <c r="A764" s="14" t="s">
        <v>622</v>
      </c>
      <c r="B764" s="12">
        <f>SUM(XFD765:XFD772)</f>
        <v>11123</v>
      </c>
    </row>
    <row r="765" s="5" customFormat="1" ht="17.100000000000001" customHeight="1">
      <c r="A765" s="13" t="s">
        <v>623</v>
      </c>
      <c r="B765" s="12">
        <v>1311</v>
      </c>
    </row>
    <row r="766" s="5" customFormat="1" ht="17.100000000000001" customHeight="1">
      <c r="A766" s="13" t="s">
        <v>624</v>
      </c>
      <c r="B766" s="12">
        <v>8993</v>
      </c>
    </row>
    <row r="767" s="5" customFormat="1" ht="16.899999999999999" customHeight="1">
      <c r="A767" s="13" t="s">
        <v>625</v>
      </c>
      <c r="B767" s="12">
        <v>0</v>
      </c>
    </row>
    <row r="768" s="5" customFormat="1" ht="17.100000000000001" customHeight="1">
      <c r="A768" s="13" t="s">
        <v>626</v>
      </c>
      <c r="B768" s="12">
        <v>20</v>
      </c>
    </row>
    <row r="769" s="5" customFormat="1" ht="17.100000000000001" customHeight="1">
      <c r="A769" s="13" t="s">
        <v>627</v>
      </c>
      <c r="B769" s="12">
        <v>0</v>
      </c>
    </row>
    <row r="770" s="5" customFormat="1" ht="17.100000000000001" customHeight="1">
      <c r="A770" s="13" t="s">
        <v>628</v>
      </c>
      <c r="B770" s="12">
        <v>0</v>
      </c>
    </row>
    <row r="771" s="5" customFormat="1" ht="17.100000000000001" customHeight="1">
      <c r="A771" s="13" t="s">
        <v>629</v>
      </c>
      <c r="B771" s="12">
        <v>0</v>
      </c>
    </row>
    <row r="772" s="5" customFormat="1" ht="17.100000000000001" customHeight="1">
      <c r="A772" s="13" t="s">
        <v>630</v>
      </c>
      <c r="B772" s="12">
        <v>799</v>
      </c>
    </row>
    <row r="773" s="5" customFormat="1" ht="17.100000000000001" customHeight="1">
      <c r="A773" s="14" t="s">
        <v>631</v>
      </c>
      <c r="B773" s="12">
        <f>SUM(XFD774:XFD779)</f>
        <v>2239</v>
      </c>
    </row>
    <row r="774" s="5" customFormat="1" ht="17.100000000000001" customHeight="1">
      <c r="A774" s="13" t="s">
        <v>632</v>
      </c>
      <c r="B774" s="12">
        <v>102</v>
      </c>
    </row>
    <row r="775" s="5" customFormat="1" ht="17.100000000000001" customHeight="1">
      <c r="A775" s="13" t="s">
        <v>633</v>
      </c>
      <c r="B775" s="12">
        <v>2090</v>
      </c>
    </row>
    <row r="776" s="5" customFormat="1" ht="17.100000000000001" customHeight="1">
      <c r="A776" s="13" t="s">
        <v>634</v>
      </c>
      <c r="B776" s="12">
        <v>0</v>
      </c>
    </row>
    <row r="777" s="5" customFormat="1" ht="17.100000000000001" customHeight="1">
      <c r="A777" s="13" t="s">
        <v>635</v>
      </c>
      <c r="B777" s="12">
        <v>0</v>
      </c>
    </row>
    <row r="778" s="5" customFormat="1" ht="17.100000000000001" customHeight="1">
      <c r="A778" s="13" t="s">
        <v>636</v>
      </c>
      <c r="B778" s="12">
        <v>47</v>
      </c>
    </row>
    <row r="779" s="5" customFormat="1" ht="17.100000000000001" customHeight="1">
      <c r="A779" s="13" t="s">
        <v>637</v>
      </c>
      <c r="B779" s="12">
        <v>0</v>
      </c>
    </row>
    <row r="780" s="5" customFormat="1" ht="17.100000000000001" customHeight="1">
      <c r="A780" s="14" t="s">
        <v>638</v>
      </c>
      <c r="B780" s="12">
        <f>SUM(XFD781:XFD786)</f>
        <v>881</v>
      </c>
    </row>
    <row r="781" s="5" customFormat="1" ht="17.100000000000001" customHeight="1">
      <c r="A781" s="13" t="s">
        <v>639</v>
      </c>
      <c r="B781" s="12">
        <v>0</v>
      </c>
    </row>
    <row r="782" s="5" customFormat="1" ht="17.100000000000001" customHeight="1">
      <c r="A782" s="13" t="s">
        <v>640</v>
      </c>
      <c r="B782" s="12">
        <v>0</v>
      </c>
    </row>
    <row r="783" s="5" customFormat="1" ht="17.100000000000001" customHeight="1">
      <c r="A783" s="13" t="s">
        <v>641</v>
      </c>
      <c r="B783" s="12">
        <v>0</v>
      </c>
    </row>
    <row r="784" s="5" customFormat="1" ht="17.100000000000001" customHeight="1">
      <c r="A784" s="13" t="s">
        <v>642</v>
      </c>
      <c r="B784" s="12">
        <v>110</v>
      </c>
    </row>
    <row r="785" s="5" customFormat="1" ht="17.100000000000001" customHeight="1">
      <c r="A785" s="13" t="s">
        <v>643</v>
      </c>
      <c r="B785" s="12">
        <v>771</v>
      </c>
    </row>
    <row r="786" s="5" customFormat="1" ht="17.100000000000001" customHeight="1">
      <c r="A786" s="13" t="s">
        <v>644</v>
      </c>
      <c r="B786" s="12">
        <v>0</v>
      </c>
    </row>
    <row r="787" s="5" customFormat="1" ht="17.100000000000001" customHeight="1">
      <c r="A787" s="14" t="s">
        <v>645</v>
      </c>
      <c r="B787" s="12">
        <f>SUM(XFD788:XFD792)</f>
        <v>0</v>
      </c>
    </row>
    <row r="788" s="5" customFormat="1" ht="17.100000000000001" customHeight="1">
      <c r="A788" s="13" t="s">
        <v>646</v>
      </c>
      <c r="B788" s="12">
        <v>0</v>
      </c>
    </row>
    <row r="789" s="5" customFormat="1" ht="17.100000000000001" customHeight="1">
      <c r="A789" s="13" t="s">
        <v>647</v>
      </c>
      <c r="B789" s="12">
        <v>0</v>
      </c>
    </row>
    <row r="790" s="5" customFormat="1" ht="17.100000000000001" customHeight="1">
      <c r="A790" s="13" t="s">
        <v>648</v>
      </c>
      <c r="B790" s="12">
        <v>0</v>
      </c>
    </row>
    <row r="791" s="5" customFormat="1" ht="17.100000000000001" customHeight="1">
      <c r="A791" s="13" t="s">
        <v>649</v>
      </c>
      <c r="B791" s="12">
        <v>0</v>
      </c>
    </row>
    <row r="792" s="5" customFormat="1" ht="17.100000000000001" customHeight="1">
      <c r="A792" s="13" t="s">
        <v>650</v>
      </c>
      <c r="B792" s="12">
        <v>0</v>
      </c>
    </row>
    <row r="793" s="5" customFormat="1" ht="17.100000000000001" customHeight="1">
      <c r="A793" s="14" t="s">
        <v>651</v>
      </c>
      <c r="B793" s="12">
        <f>SUM(XFD794:XFD795)</f>
        <v>0</v>
      </c>
    </row>
    <row r="794" s="5" customFormat="1" ht="17.100000000000001" customHeight="1">
      <c r="A794" s="13" t="s">
        <v>652</v>
      </c>
      <c r="B794" s="12">
        <v>0</v>
      </c>
    </row>
    <row r="795" s="5" customFormat="1" ht="17.100000000000001" customHeight="1">
      <c r="A795" s="13" t="s">
        <v>653</v>
      </c>
      <c r="B795" s="12">
        <v>0</v>
      </c>
    </row>
    <row r="796" s="5" customFormat="1" ht="17.100000000000001" customHeight="1">
      <c r="A796" s="14" t="s">
        <v>654</v>
      </c>
      <c r="B796" s="12">
        <f>SUM(XFD797:XFD798)</f>
        <v>0</v>
      </c>
    </row>
    <row r="797" s="5" customFormat="1" ht="17.100000000000001" customHeight="1">
      <c r="A797" s="13" t="s">
        <v>655</v>
      </c>
      <c r="B797" s="12">
        <v>0</v>
      </c>
    </row>
    <row r="798" s="5" customFormat="1" ht="17.100000000000001" customHeight="1">
      <c r="A798" s="13" t="s">
        <v>656</v>
      </c>
      <c r="B798" s="12">
        <v>0</v>
      </c>
    </row>
    <row r="799" s="5" customFormat="1" ht="17.100000000000001" customHeight="1">
      <c r="A799" s="14" t="s">
        <v>657</v>
      </c>
      <c r="B799" s="12">
        <f>XFD800</f>
        <v>0</v>
      </c>
    </row>
    <row r="800" s="5" customFormat="1" ht="17.100000000000001" customHeight="1">
      <c r="A800" s="13" t="s">
        <v>658</v>
      </c>
      <c r="B800" s="12">
        <v>0</v>
      </c>
    </row>
    <row r="801" s="5" customFormat="1" ht="17.100000000000001" customHeight="1">
      <c r="A801" s="14" t="s">
        <v>659</v>
      </c>
      <c r="B801" s="12">
        <f>XFD802</f>
        <v>15395</v>
      </c>
    </row>
    <row r="802" s="5" customFormat="1" ht="17.100000000000001" customHeight="1">
      <c r="A802" s="13" t="s">
        <v>660</v>
      </c>
      <c r="B802" s="12">
        <v>15395</v>
      </c>
    </row>
    <row r="803" s="5" customFormat="1" ht="17.100000000000001" customHeight="1">
      <c r="A803" s="14" t="s">
        <v>661</v>
      </c>
      <c r="B803" s="12">
        <f>SUM(XFD804:XFD808)</f>
        <v>866</v>
      </c>
    </row>
    <row r="804" s="5" customFormat="1" ht="17.100000000000001" customHeight="1">
      <c r="A804" s="13" t="s">
        <v>662</v>
      </c>
      <c r="B804" s="12">
        <v>0</v>
      </c>
    </row>
    <row r="805" s="5" customFormat="1" ht="17.100000000000001" customHeight="1">
      <c r="A805" s="13" t="s">
        <v>663</v>
      </c>
      <c r="B805" s="12">
        <v>0</v>
      </c>
    </row>
    <row r="806" s="5" customFormat="1" ht="17.100000000000001" customHeight="1">
      <c r="A806" s="13" t="s">
        <v>664</v>
      </c>
      <c r="B806" s="12">
        <v>856</v>
      </c>
    </row>
    <row r="807" s="5" customFormat="1" ht="17.100000000000001" customHeight="1">
      <c r="A807" s="13" t="s">
        <v>665</v>
      </c>
      <c r="B807" s="12">
        <v>0</v>
      </c>
    </row>
    <row r="808" s="5" customFormat="1" ht="17.100000000000001" customHeight="1">
      <c r="A808" s="13" t="s">
        <v>666</v>
      </c>
      <c r="B808" s="12">
        <v>10</v>
      </c>
    </row>
    <row r="809" s="5" customFormat="1" ht="17.100000000000001" customHeight="1">
      <c r="A809" s="14" t="s">
        <v>667</v>
      </c>
      <c r="B809" s="12">
        <f>XFD810</f>
        <v>0</v>
      </c>
    </row>
    <row r="810" s="5" customFormat="1" ht="17.100000000000001" customHeight="1">
      <c r="A810" s="13" t="s">
        <v>668</v>
      </c>
      <c r="B810" s="12">
        <v>0</v>
      </c>
    </row>
    <row r="811" s="5" customFormat="1" ht="17.100000000000001" customHeight="1">
      <c r="A811" s="14" t="s">
        <v>669</v>
      </c>
      <c r="B811" s="12">
        <f>XFD812</f>
        <v>0</v>
      </c>
    </row>
    <row r="812" s="5" customFormat="1" ht="17.100000000000001" customHeight="1">
      <c r="A812" s="13" t="s">
        <v>670</v>
      </c>
      <c r="B812" s="12">
        <v>0</v>
      </c>
    </row>
    <row r="813" s="5" customFormat="1" ht="17.100000000000001" customHeight="1">
      <c r="A813" s="14" t="s">
        <v>671</v>
      </c>
      <c r="B813" s="12">
        <f>SUM(XFD814:XFD823)</f>
        <v>2</v>
      </c>
    </row>
    <row r="814" s="5" customFormat="1" ht="17.100000000000001" customHeight="1">
      <c r="A814" s="13" t="s">
        <v>68</v>
      </c>
      <c r="B814" s="12">
        <v>0</v>
      </c>
    </row>
    <row r="815" s="5" customFormat="1" ht="17.100000000000001" customHeight="1">
      <c r="A815" s="13" t="s">
        <v>69</v>
      </c>
      <c r="B815" s="12">
        <v>0</v>
      </c>
    </row>
    <row r="816" s="5" customFormat="1" ht="17.100000000000001" customHeight="1">
      <c r="A816" s="13" t="s">
        <v>70</v>
      </c>
      <c r="B816" s="12">
        <v>0</v>
      </c>
    </row>
    <row r="817" s="5" customFormat="1" ht="17.100000000000001" customHeight="1">
      <c r="A817" s="13" t="s">
        <v>672</v>
      </c>
      <c r="B817" s="12">
        <v>0</v>
      </c>
    </row>
    <row r="818" s="5" customFormat="1" ht="17.100000000000001" customHeight="1">
      <c r="A818" s="13" t="s">
        <v>673</v>
      </c>
      <c r="B818" s="12">
        <v>1</v>
      </c>
    </row>
    <row r="819" s="5" customFormat="1" ht="17.100000000000001" customHeight="1">
      <c r="A819" s="13" t="s">
        <v>674</v>
      </c>
      <c r="B819" s="12">
        <v>0</v>
      </c>
    </row>
    <row r="820" s="5" customFormat="1" ht="17.100000000000001" customHeight="1">
      <c r="A820" s="13" t="s">
        <v>109</v>
      </c>
      <c r="B820" s="12">
        <v>0</v>
      </c>
    </row>
    <row r="821" s="5" customFormat="1" ht="17.100000000000001" customHeight="1">
      <c r="A821" s="13" t="s">
        <v>675</v>
      </c>
      <c r="B821" s="12">
        <v>0</v>
      </c>
    </row>
    <row r="822" s="5" customFormat="1" ht="17.100000000000001" customHeight="1">
      <c r="A822" s="13" t="s">
        <v>77</v>
      </c>
      <c r="B822" s="12">
        <v>1</v>
      </c>
    </row>
    <row r="823" s="5" customFormat="1" ht="17.100000000000001" customHeight="1">
      <c r="A823" s="13" t="s">
        <v>676</v>
      </c>
      <c r="B823" s="12">
        <v>0</v>
      </c>
    </row>
    <row r="824" s="5" customFormat="1" ht="17.100000000000001" customHeight="1">
      <c r="A824" s="14" t="s">
        <v>677</v>
      </c>
      <c r="B824" s="12">
        <f>XFD825</f>
        <v>141</v>
      </c>
    </row>
    <row r="825" s="5" customFormat="1" ht="17.100000000000001" customHeight="1">
      <c r="A825" s="13" t="s">
        <v>678</v>
      </c>
      <c r="B825" s="12">
        <v>141</v>
      </c>
    </row>
    <row r="826" s="5" customFormat="1" ht="17.100000000000001" customHeight="1">
      <c r="A826" s="14" t="s">
        <v>679</v>
      </c>
      <c r="B826" s="12">
        <f>SUM(XFD827,XFD838,XFD840,XFD843,XFD845,XFD847)</f>
        <v>95881</v>
      </c>
    </row>
    <row r="827" s="5" customFormat="1" ht="17.100000000000001" customHeight="1">
      <c r="A827" s="14" t="s">
        <v>680</v>
      </c>
      <c r="B827" s="12">
        <f>SUM(XFD828:XFD837)</f>
        <v>19276</v>
      </c>
    </row>
    <row r="828" s="5" customFormat="1" ht="17.100000000000001" customHeight="1">
      <c r="A828" s="13" t="s">
        <v>68</v>
      </c>
      <c r="B828" s="12">
        <v>7084</v>
      </c>
    </row>
    <row r="829" s="5" customFormat="1" ht="17.100000000000001" customHeight="1">
      <c r="A829" s="13" t="s">
        <v>69</v>
      </c>
      <c r="B829" s="12">
        <v>2318</v>
      </c>
    </row>
    <row r="830" s="5" customFormat="1" ht="17.100000000000001" customHeight="1">
      <c r="A830" s="13" t="s">
        <v>70</v>
      </c>
      <c r="B830" s="12">
        <v>0</v>
      </c>
    </row>
    <row r="831" s="5" customFormat="1" ht="17.100000000000001" customHeight="1">
      <c r="A831" s="13" t="s">
        <v>681</v>
      </c>
      <c r="B831" s="12">
        <v>4708</v>
      </c>
    </row>
    <row r="832" s="5" customFormat="1" ht="17.100000000000001" customHeight="1">
      <c r="A832" s="13" t="s">
        <v>682</v>
      </c>
      <c r="B832" s="12">
        <v>120</v>
      </c>
    </row>
    <row r="833" s="5" customFormat="1" ht="17.100000000000001" customHeight="1">
      <c r="A833" s="13" t="s">
        <v>683</v>
      </c>
      <c r="B833" s="12">
        <v>340</v>
      </c>
    </row>
    <row r="834" s="5" customFormat="1" ht="17.100000000000001" customHeight="1">
      <c r="A834" s="13" t="s">
        <v>684</v>
      </c>
      <c r="B834" s="12">
        <v>0</v>
      </c>
    </row>
    <row r="835" s="5" customFormat="1" ht="17.100000000000001" customHeight="1">
      <c r="A835" s="13" t="s">
        <v>685</v>
      </c>
      <c r="B835" s="12">
        <v>390</v>
      </c>
    </row>
    <row r="836" s="5" customFormat="1" ht="17.100000000000001" customHeight="1">
      <c r="A836" s="13" t="s">
        <v>686</v>
      </c>
      <c r="B836" s="12">
        <v>0</v>
      </c>
    </row>
    <row r="837" s="5" customFormat="1" ht="17.100000000000001" customHeight="1">
      <c r="A837" s="13" t="s">
        <v>687</v>
      </c>
      <c r="B837" s="12">
        <v>4316</v>
      </c>
    </row>
    <row r="838" s="5" customFormat="1" ht="17.100000000000001" customHeight="1">
      <c r="A838" s="14" t="s">
        <v>688</v>
      </c>
      <c r="B838" s="12">
        <f>XFD839</f>
        <v>2784</v>
      </c>
    </row>
    <row r="839" s="5" customFormat="1" ht="17.100000000000001" customHeight="1">
      <c r="A839" s="13" t="s">
        <v>689</v>
      </c>
      <c r="B839" s="12">
        <v>2784</v>
      </c>
    </row>
    <row r="840" s="5" customFormat="1" ht="17.100000000000001" customHeight="1">
      <c r="A840" s="14" t="s">
        <v>690</v>
      </c>
      <c r="B840" s="12">
        <f>SUM(XFD841:XFD842)</f>
        <v>53926</v>
      </c>
    </row>
    <row r="841" s="5" customFormat="1" ht="17.100000000000001" customHeight="1">
      <c r="A841" s="13" t="s">
        <v>691</v>
      </c>
      <c r="B841" s="12">
        <v>33662</v>
      </c>
    </row>
    <row r="842" s="5" customFormat="1" ht="17.100000000000001" customHeight="1">
      <c r="A842" s="13" t="s">
        <v>692</v>
      </c>
      <c r="B842" s="12">
        <v>20264</v>
      </c>
    </row>
    <row r="843" s="5" customFormat="1" ht="17.100000000000001" customHeight="1">
      <c r="A843" s="14" t="s">
        <v>693</v>
      </c>
      <c r="B843" s="12">
        <f t="shared" ref="B843:B847" si="0">XFD844</f>
        <v>14985</v>
      </c>
    </row>
    <row r="844" s="5" customFormat="1" ht="17.100000000000001" customHeight="1">
      <c r="A844" s="13" t="s">
        <v>694</v>
      </c>
      <c r="B844" s="12">
        <v>14985</v>
      </c>
    </row>
    <row r="845" s="5" customFormat="1" ht="17.100000000000001" customHeight="1">
      <c r="A845" s="14" t="s">
        <v>695</v>
      </c>
      <c r="B845" s="12">
        <f t="shared" si="0"/>
        <v>512</v>
      </c>
    </row>
    <row r="846" s="5" customFormat="1" ht="17.100000000000001" customHeight="1">
      <c r="A846" s="13" t="s">
        <v>696</v>
      </c>
      <c r="B846" s="12">
        <v>512</v>
      </c>
    </row>
    <row r="847" s="5" customFormat="1" ht="17.100000000000001" customHeight="1">
      <c r="A847" s="14" t="s">
        <v>697</v>
      </c>
      <c r="B847" s="12">
        <f t="shared" si="0"/>
        <v>4398</v>
      </c>
    </row>
    <row r="848" s="5" customFormat="1" ht="17.100000000000001" customHeight="1">
      <c r="A848" s="13" t="s">
        <v>698</v>
      </c>
      <c r="B848" s="12">
        <v>4398</v>
      </c>
    </row>
    <row r="849" s="5" customFormat="1" ht="17.100000000000001" customHeight="1">
      <c r="A849" s="14" t="s">
        <v>699</v>
      </c>
      <c r="B849" s="12">
        <f>SUM(XFD850,XFD876,XFD898,XFD926,XFD937,XFD944,XFD950,XFD953)</f>
        <v>235034</v>
      </c>
    </row>
    <row r="850" s="5" customFormat="1" ht="17.100000000000001" customHeight="1">
      <c r="A850" s="14" t="s">
        <v>700</v>
      </c>
      <c r="B850" s="12">
        <f>SUM(XFD851:XFD875)</f>
        <v>90959</v>
      </c>
    </row>
    <row r="851" s="5" customFormat="1" ht="17.100000000000001" customHeight="1">
      <c r="A851" s="13" t="s">
        <v>68</v>
      </c>
      <c r="B851" s="12">
        <v>6093</v>
      </c>
    </row>
    <row r="852" s="5" customFormat="1" ht="17.100000000000001" customHeight="1">
      <c r="A852" s="13" t="s">
        <v>69</v>
      </c>
      <c r="B852" s="12">
        <v>707</v>
      </c>
    </row>
    <row r="853" s="5" customFormat="1" ht="17.100000000000001" customHeight="1">
      <c r="A853" s="13" t="s">
        <v>70</v>
      </c>
      <c r="B853" s="12">
        <v>0</v>
      </c>
    </row>
    <row r="854" s="5" customFormat="1" ht="17.100000000000001" customHeight="1">
      <c r="A854" s="13" t="s">
        <v>77</v>
      </c>
      <c r="B854" s="12">
        <v>4190</v>
      </c>
    </row>
    <row r="855" s="5" customFormat="1" ht="17.100000000000001" customHeight="1">
      <c r="A855" s="13" t="s">
        <v>701</v>
      </c>
      <c r="B855" s="12">
        <v>10</v>
      </c>
    </row>
    <row r="856" s="5" customFormat="1" ht="17.100000000000001" customHeight="1">
      <c r="A856" s="13" t="s">
        <v>702</v>
      </c>
      <c r="B856" s="12">
        <v>5735</v>
      </c>
    </row>
    <row r="857" s="5" customFormat="1" ht="17.100000000000001" customHeight="1">
      <c r="A857" s="13" t="s">
        <v>703</v>
      </c>
      <c r="B857" s="12">
        <v>3777</v>
      </c>
    </row>
    <row r="858" s="5" customFormat="1" ht="17.100000000000001" customHeight="1">
      <c r="A858" s="13" t="s">
        <v>704</v>
      </c>
      <c r="B858" s="12">
        <v>213</v>
      </c>
    </row>
    <row r="859" s="5" customFormat="1" ht="17.100000000000001" customHeight="1">
      <c r="A859" s="13" t="s">
        <v>705</v>
      </c>
      <c r="B859" s="12">
        <v>158</v>
      </c>
    </row>
    <row r="860" s="5" customFormat="1" ht="17.100000000000001" customHeight="1">
      <c r="A860" s="13" t="s">
        <v>706</v>
      </c>
      <c r="B860" s="12">
        <v>37</v>
      </c>
    </row>
    <row r="861" s="5" customFormat="1" ht="17.100000000000001" customHeight="1">
      <c r="A861" s="13" t="s">
        <v>707</v>
      </c>
      <c r="B861" s="12">
        <v>1277</v>
      </c>
    </row>
    <row r="862" s="5" customFormat="1" ht="17.100000000000001" customHeight="1">
      <c r="A862" s="13" t="s">
        <v>708</v>
      </c>
      <c r="B862" s="12">
        <v>0</v>
      </c>
    </row>
    <row r="863" s="5" customFormat="1" ht="17.100000000000001" customHeight="1">
      <c r="A863" s="13" t="s">
        <v>709</v>
      </c>
      <c r="B863" s="12">
        <v>2359</v>
      </c>
    </row>
    <row r="864" s="5" customFormat="1" ht="17.100000000000001" customHeight="1">
      <c r="A864" s="13" t="s">
        <v>710</v>
      </c>
      <c r="B864" s="12">
        <v>0</v>
      </c>
    </row>
    <row r="865" s="5" customFormat="1" ht="17.100000000000001" customHeight="1">
      <c r="A865" s="13" t="s">
        <v>711</v>
      </c>
      <c r="B865" s="12">
        <v>0</v>
      </c>
    </row>
    <row r="866" s="5" customFormat="1" ht="17.100000000000001" customHeight="1">
      <c r="A866" s="13" t="s">
        <v>712</v>
      </c>
      <c r="B866" s="12">
        <v>36810</v>
      </c>
    </row>
    <row r="867" s="5" customFormat="1" ht="17.100000000000001" customHeight="1">
      <c r="A867" s="13" t="s">
        <v>713</v>
      </c>
      <c r="B867" s="12">
        <v>2032</v>
      </c>
    </row>
    <row r="868" s="5" customFormat="1" ht="17.100000000000001" customHeight="1">
      <c r="A868" s="13" t="s">
        <v>714</v>
      </c>
      <c r="B868" s="12">
        <v>764</v>
      </c>
    </row>
    <row r="869" s="5" customFormat="1" ht="17.100000000000001" customHeight="1">
      <c r="A869" s="13" t="s">
        <v>715</v>
      </c>
      <c r="B869" s="12">
        <v>1112</v>
      </c>
    </row>
    <row r="870" s="5" customFormat="1" ht="17.100000000000001" customHeight="1">
      <c r="A870" s="13" t="s">
        <v>716</v>
      </c>
      <c r="B870" s="12">
        <v>1640</v>
      </c>
    </row>
    <row r="871" s="5" customFormat="1" ht="17.100000000000001" customHeight="1">
      <c r="A871" s="13" t="s">
        <v>717</v>
      </c>
      <c r="B871" s="12">
        <v>55</v>
      </c>
    </row>
    <row r="872" s="5" customFormat="1" ht="16.899999999999999" customHeight="1">
      <c r="A872" s="13" t="s">
        <v>718</v>
      </c>
      <c r="B872" s="12">
        <v>506</v>
      </c>
    </row>
    <row r="873" s="5" customFormat="1" ht="17.100000000000001" customHeight="1">
      <c r="A873" s="13" t="s">
        <v>719</v>
      </c>
      <c r="B873" s="12">
        <v>17</v>
      </c>
    </row>
    <row r="874" s="5" customFormat="1" ht="17.100000000000001" customHeight="1">
      <c r="A874" s="13" t="s">
        <v>720</v>
      </c>
      <c r="B874" s="12">
        <v>13103</v>
      </c>
    </row>
    <row r="875" s="5" customFormat="1" ht="17.100000000000001" customHeight="1">
      <c r="A875" s="13" t="s">
        <v>721</v>
      </c>
      <c r="B875" s="12">
        <v>10364</v>
      </c>
    </row>
    <row r="876" s="5" customFormat="1" ht="17.100000000000001" customHeight="1">
      <c r="A876" s="14" t="s">
        <v>722</v>
      </c>
      <c r="B876" s="12">
        <f>SUM(XFD877:XFD897)</f>
        <v>21518</v>
      </c>
    </row>
    <row r="877" s="5" customFormat="1" ht="17.100000000000001" customHeight="1">
      <c r="A877" s="13" t="s">
        <v>68</v>
      </c>
      <c r="B877" s="12">
        <v>1641</v>
      </c>
    </row>
    <row r="878" s="5" customFormat="1" ht="17.100000000000001" customHeight="1">
      <c r="A878" s="13" t="s">
        <v>69</v>
      </c>
      <c r="B878" s="12">
        <v>7</v>
      </c>
    </row>
    <row r="879" s="5" customFormat="1" ht="17.100000000000001" customHeight="1">
      <c r="A879" s="13" t="s">
        <v>70</v>
      </c>
      <c r="B879" s="12">
        <v>0</v>
      </c>
    </row>
    <row r="880" s="5" customFormat="1" ht="17.100000000000001" customHeight="1">
      <c r="A880" s="13" t="s">
        <v>723</v>
      </c>
      <c r="B880" s="12">
        <v>3783</v>
      </c>
    </row>
    <row r="881" s="5" customFormat="1" ht="17.100000000000001" customHeight="1">
      <c r="A881" s="13" t="s">
        <v>724</v>
      </c>
      <c r="B881" s="12">
        <v>5639</v>
      </c>
    </row>
    <row r="882" s="5" customFormat="1" ht="17.100000000000001" customHeight="1">
      <c r="A882" s="13" t="s">
        <v>725</v>
      </c>
      <c r="B882" s="12">
        <v>104</v>
      </c>
    </row>
    <row r="883" s="5" customFormat="1" ht="17.100000000000001" customHeight="1">
      <c r="A883" s="13" t="s">
        <v>726</v>
      </c>
      <c r="B883" s="12">
        <v>5527</v>
      </c>
    </row>
    <row r="884" s="5" customFormat="1" ht="17.100000000000001" customHeight="1">
      <c r="A884" s="13" t="s">
        <v>727</v>
      </c>
      <c r="B884" s="12">
        <v>3049</v>
      </c>
    </row>
    <row r="885" s="5" customFormat="1" ht="17.100000000000001" customHeight="1">
      <c r="A885" s="13" t="s">
        <v>728</v>
      </c>
      <c r="B885" s="12">
        <v>88</v>
      </c>
    </row>
    <row r="886" s="5" customFormat="1" ht="17.100000000000001" customHeight="1">
      <c r="A886" s="13" t="s">
        <v>729</v>
      </c>
      <c r="B886" s="12">
        <v>235</v>
      </c>
    </row>
    <row r="887" s="5" customFormat="1" ht="17.100000000000001" customHeight="1">
      <c r="A887" s="13" t="s">
        <v>730</v>
      </c>
      <c r="B887" s="12">
        <v>5</v>
      </c>
    </row>
    <row r="888" s="5" customFormat="1" ht="17.100000000000001" customHeight="1">
      <c r="A888" s="13" t="s">
        <v>731</v>
      </c>
      <c r="B888" s="12">
        <v>0</v>
      </c>
    </row>
    <row r="889" s="5" customFormat="1" ht="17.100000000000001" customHeight="1">
      <c r="A889" s="13" t="s">
        <v>732</v>
      </c>
      <c r="B889" s="12">
        <v>0</v>
      </c>
    </row>
    <row r="890" s="5" customFormat="1" ht="17.100000000000001" customHeight="1">
      <c r="A890" s="13" t="s">
        <v>733</v>
      </c>
      <c r="B890" s="12">
        <v>25</v>
      </c>
    </row>
    <row r="891" s="5" customFormat="1" ht="17.100000000000001" customHeight="1">
      <c r="A891" s="13" t="s">
        <v>734</v>
      </c>
      <c r="B891" s="12">
        <v>0</v>
      </c>
    </row>
    <row r="892" s="5" customFormat="1" ht="17.100000000000001" customHeight="1">
      <c r="A892" s="13" t="s">
        <v>735</v>
      </c>
      <c r="B892" s="12">
        <v>14</v>
      </c>
    </row>
    <row r="893" s="5" customFormat="1" ht="17.100000000000001" customHeight="1">
      <c r="A893" s="13" t="s">
        <v>736</v>
      </c>
      <c r="B893" s="12">
        <v>98</v>
      </c>
    </row>
    <row r="894" s="5" customFormat="1" ht="17.100000000000001" customHeight="1">
      <c r="A894" s="13" t="s">
        <v>737</v>
      </c>
      <c r="B894" s="12">
        <v>860</v>
      </c>
    </row>
    <row r="895" s="5" customFormat="1" ht="17.100000000000001" customHeight="1">
      <c r="A895" s="13" t="s">
        <v>738</v>
      </c>
      <c r="B895" s="12">
        <v>0</v>
      </c>
    </row>
    <row r="896" s="5" customFormat="1" ht="17.100000000000001" customHeight="1">
      <c r="A896" s="13" t="s">
        <v>707</v>
      </c>
      <c r="B896" s="12">
        <v>65</v>
      </c>
    </row>
    <row r="897" s="5" customFormat="1" ht="17.100000000000001" customHeight="1">
      <c r="A897" s="13" t="s">
        <v>739</v>
      </c>
      <c r="B897" s="12">
        <v>378</v>
      </c>
    </row>
    <row r="898" s="5" customFormat="1" ht="17.100000000000001" customHeight="1">
      <c r="A898" s="14" t="s">
        <v>740</v>
      </c>
      <c r="B898" s="12">
        <f>SUM(XFD899:XFD925)</f>
        <v>31259</v>
      </c>
    </row>
    <row r="899" s="5" customFormat="1" ht="17.100000000000001" customHeight="1">
      <c r="A899" s="13" t="s">
        <v>68</v>
      </c>
      <c r="B899" s="12">
        <v>2256</v>
      </c>
    </row>
    <row r="900" s="5" customFormat="1" ht="17.100000000000001" customHeight="1">
      <c r="A900" s="13" t="s">
        <v>69</v>
      </c>
      <c r="B900" s="12">
        <v>280</v>
      </c>
    </row>
    <row r="901" s="5" customFormat="1" ht="17.100000000000001" customHeight="1">
      <c r="A901" s="13" t="s">
        <v>70</v>
      </c>
      <c r="B901" s="12">
        <v>0</v>
      </c>
    </row>
    <row r="902" s="5" customFormat="1" ht="17.100000000000001" customHeight="1">
      <c r="A902" s="13" t="s">
        <v>741</v>
      </c>
      <c r="B902" s="12">
        <v>3364</v>
      </c>
    </row>
    <row r="903" s="5" customFormat="1" ht="17.100000000000001" customHeight="1">
      <c r="A903" s="13" t="s">
        <v>742</v>
      </c>
      <c r="B903" s="12">
        <v>7756</v>
      </c>
    </row>
    <row r="904" s="5" customFormat="1" ht="17.100000000000001" customHeight="1">
      <c r="A904" s="13" t="s">
        <v>743</v>
      </c>
      <c r="B904" s="12">
        <v>4630</v>
      </c>
    </row>
    <row r="905" s="5" customFormat="1" ht="17.100000000000001" customHeight="1">
      <c r="A905" s="13" t="s">
        <v>744</v>
      </c>
      <c r="B905" s="12">
        <v>0</v>
      </c>
    </row>
    <row r="906" s="5" customFormat="1" ht="17.100000000000001" customHeight="1">
      <c r="A906" s="13" t="s">
        <v>745</v>
      </c>
      <c r="B906" s="12">
        <v>55</v>
      </c>
    </row>
    <row r="907" s="5" customFormat="1" ht="17.100000000000001" customHeight="1">
      <c r="A907" s="13" t="s">
        <v>746</v>
      </c>
      <c r="B907" s="12">
        <v>422</v>
      </c>
    </row>
    <row r="908" s="5" customFormat="1" ht="17.100000000000001" customHeight="1">
      <c r="A908" s="13" t="s">
        <v>747</v>
      </c>
      <c r="B908" s="12">
        <v>814</v>
      </c>
    </row>
    <row r="909" s="5" customFormat="1" ht="17.100000000000001" customHeight="1">
      <c r="A909" s="13" t="s">
        <v>748</v>
      </c>
      <c r="B909" s="12">
        <v>280</v>
      </c>
    </row>
    <row r="910" s="5" customFormat="1" ht="17.100000000000001" customHeight="1">
      <c r="A910" s="13" t="s">
        <v>749</v>
      </c>
      <c r="B910" s="12">
        <v>0</v>
      </c>
    </row>
    <row r="911" s="5" customFormat="1" ht="17.100000000000001" customHeight="1">
      <c r="A911" s="13" t="s">
        <v>750</v>
      </c>
      <c r="B911" s="12">
        <v>55</v>
      </c>
    </row>
    <row r="912" s="5" customFormat="1" ht="17.100000000000001" customHeight="1">
      <c r="A912" s="13" t="s">
        <v>751</v>
      </c>
      <c r="B912" s="12">
        <v>2114</v>
      </c>
    </row>
    <row r="913" s="5" customFormat="1" ht="17.100000000000001" customHeight="1">
      <c r="A913" s="13" t="s">
        <v>752</v>
      </c>
      <c r="B913" s="12">
        <v>413</v>
      </c>
    </row>
    <row r="914" s="5" customFormat="1" ht="17.100000000000001" customHeight="1">
      <c r="A914" s="13" t="s">
        <v>753</v>
      </c>
      <c r="B914" s="12">
        <v>701</v>
      </c>
    </row>
    <row r="915" s="5" customFormat="1" ht="17.100000000000001" customHeight="1">
      <c r="A915" s="13" t="s">
        <v>754</v>
      </c>
      <c r="B915" s="12">
        <v>101</v>
      </c>
    </row>
    <row r="916" s="5" customFormat="1" ht="17.100000000000001" customHeight="1">
      <c r="A916" s="13" t="s">
        <v>755</v>
      </c>
      <c r="B916" s="12">
        <v>0</v>
      </c>
    </row>
    <row r="917" s="5" customFormat="1" ht="17.100000000000001" customHeight="1">
      <c r="A917" s="13" t="s">
        <v>756</v>
      </c>
      <c r="B917" s="12">
        <v>1235</v>
      </c>
    </row>
    <row r="918" s="5" customFormat="1" ht="17.100000000000001" customHeight="1">
      <c r="A918" s="13" t="s">
        <v>757</v>
      </c>
      <c r="B918" s="12">
        <v>3496</v>
      </c>
    </row>
    <row r="919" s="5" customFormat="1" ht="17.100000000000001" customHeight="1">
      <c r="A919" s="13" t="s">
        <v>758</v>
      </c>
      <c r="B919" s="12">
        <v>0</v>
      </c>
    </row>
    <row r="920" s="5" customFormat="1" ht="17.100000000000001" customHeight="1">
      <c r="A920" s="13" t="s">
        <v>734</v>
      </c>
      <c r="B920" s="12">
        <v>116</v>
      </c>
    </row>
    <row r="921" s="5" customFormat="1" ht="17.100000000000001" customHeight="1">
      <c r="A921" s="13" t="s">
        <v>759</v>
      </c>
      <c r="B921" s="12">
        <v>42</v>
      </c>
    </row>
    <row r="922" s="5" customFormat="1" ht="17.100000000000001" customHeight="1">
      <c r="A922" s="13" t="s">
        <v>760</v>
      </c>
      <c r="B922" s="12">
        <v>298</v>
      </c>
    </row>
    <row r="923" s="5" customFormat="1" ht="17.100000000000001" customHeight="1">
      <c r="A923" s="13" t="s">
        <v>761</v>
      </c>
      <c r="B923" s="12">
        <v>0</v>
      </c>
    </row>
    <row r="924" s="5" customFormat="1" ht="16.899999999999999" customHeight="1">
      <c r="A924" s="13" t="s">
        <v>762</v>
      </c>
      <c r="B924" s="12">
        <v>0</v>
      </c>
    </row>
    <row r="925" s="5" customFormat="1" ht="16.899999999999999" customHeight="1">
      <c r="A925" s="13" t="s">
        <v>763</v>
      </c>
      <c r="B925" s="12">
        <v>2831</v>
      </c>
    </row>
    <row r="926" s="5" customFormat="1" ht="17.100000000000001" customHeight="1">
      <c r="A926" s="14" t="s">
        <v>764</v>
      </c>
      <c r="B926" s="12">
        <f>SUM(XFD927:XFD936)</f>
        <v>54134</v>
      </c>
    </row>
    <row r="927" s="5" customFormat="1" ht="17.100000000000001" customHeight="1">
      <c r="A927" s="13" t="s">
        <v>68</v>
      </c>
      <c r="B927" s="12">
        <v>755</v>
      </c>
    </row>
    <row r="928" s="5" customFormat="1" ht="17.100000000000001" customHeight="1">
      <c r="A928" s="13" t="s">
        <v>69</v>
      </c>
      <c r="B928" s="12">
        <v>1243</v>
      </c>
    </row>
    <row r="929" s="5" customFormat="1" ht="17.100000000000001" customHeight="1">
      <c r="A929" s="13" t="s">
        <v>70</v>
      </c>
      <c r="B929" s="12">
        <v>0</v>
      </c>
    </row>
    <row r="930" s="5" customFormat="1" ht="17.100000000000001" customHeight="1">
      <c r="A930" s="13" t="s">
        <v>765</v>
      </c>
      <c r="B930" s="12">
        <v>18287</v>
      </c>
    </row>
    <row r="931" s="5" customFormat="1" ht="17.100000000000001" customHeight="1">
      <c r="A931" s="13" t="s">
        <v>766</v>
      </c>
      <c r="B931" s="12">
        <v>10921</v>
      </c>
    </row>
    <row r="932" s="5" customFormat="1" ht="17.100000000000001" customHeight="1">
      <c r="A932" s="13" t="s">
        <v>767</v>
      </c>
      <c r="B932" s="12">
        <v>1423</v>
      </c>
    </row>
    <row r="933" s="5" customFormat="1" ht="17.100000000000001" customHeight="1">
      <c r="A933" s="13" t="s">
        <v>768</v>
      </c>
      <c r="B933" s="12">
        <v>2067</v>
      </c>
    </row>
    <row r="934" s="5" customFormat="1" ht="17.100000000000001" customHeight="1">
      <c r="A934" s="13" t="s">
        <v>769</v>
      </c>
      <c r="B934" s="12">
        <v>0</v>
      </c>
    </row>
    <row r="935" s="5" customFormat="1" ht="17.100000000000001" customHeight="1">
      <c r="A935" s="13" t="s">
        <v>77</v>
      </c>
      <c r="B935" s="12">
        <v>3</v>
      </c>
    </row>
    <row r="936" s="5" customFormat="1" ht="17.100000000000001" customHeight="1">
      <c r="A936" s="13" t="s">
        <v>770</v>
      </c>
      <c r="B936" s="12">
        <v>19435</v>
      </c>
    </row>
    <row r="937" s="5" customFormat="1" ht="17.100000000000001" customHeight="1">
      <c r="A937" s="14" t="s">
        <v>771</v>
      </c>
      <c r="B937" s="12">
        <f>SUM(XFD938:XFD943)</f>
        <v>19310</v>
      </c>
    </row>
    <row r="938" s="5" customFormat="1" ht="17.100000000000001" customHeight="1">
      <c r="A938" s="13" t="s">
        <v>772</v>
      </c>
      <c r="B938" s="12">
        <v>4089</v>
      </c>
    </row>
    <row r="939" s="5" customFormat="1" ht="17.100000000000001" customHeight="1">
      <c r="A939" s="13" t="s">
        <v>773</v>
      </c>
      <c r="B939" s="12">
        <v>0</v>
      </c>
    </row>
    <row r="940" s="5" customFormat="1" ht="17.100000000000001" customHeight="1">
      <c r="A940" s="13" t="s">
        <v>774</v>
      </c>
      <c r="B940" s="12">
        <v>8072</v>
      </c>
    </row>
    <row r="941" s="5" customFormat="1" ht="17.100000000000001" customHeight="1">
      <c r="A941" s="13" t="s">
        <v>775</v>
      </c>
      <c r="B941" s="12">
        <v>1080</v>
      </c>
    </row>
    <row r="942" s="5" customFormat="1" ht="17.100000000000001" customHeight="1">
      <c r="A942" s="13" t="s">
        <v>776</v>
      </c>
      <c r="B942" s="12">
        <v>511</v>
      </c>
    </row>
    <row r="943" s="5" customFormat="1" ht="17.100000000000001" customHeight="1">
      <c r="A943" s="13" t="s">
        <v>777</v>
      </c>
      <c r="B943" s="12">
        <v>5558</v>
      </c>
    </row>
    <row r="944" s="5" customFormat="1" ht="17.100000000000001" customHeight="1">
      <c r="A944" s="14" t="s">
        <v>778</v>
      </c>
      <c r="B944" s="12">
        <f>SUM(XFD945:XFD949)</f>
        <v>9306</v>
      </c>
    </row>
    <row r="945" s="5" customFormat="1" ht="17.100000000000001" customHeight="1">
      <c r="A945" s="13" t="s">
        <v>779</v>
      </c>
      <c r="B945" s="12">
        <v>0</v>
      </c>
    </row>
    <row r="946" s="5" customFormat="1" ht="17.100000000000001" customHeight="1">
      <c r="A946" s="13" t="s">
        <v>780</v>
      </c>
      <c r="B946" s="12">
        <v>7931</v>
      </c>
    </row>
    <row r="947" s="5" customFormat="1" ht="17.100000000000001" customHeight="1">
      <c r="A947" s="13" t="s">
        <v>781</v>
      </c>
      <c r="B947" s="12">
        <v>977</v>
      </c>
    </row>
    <row r="948" s="5" customFormat="1" ht="17.100000000000001" customHeight="1">
      <c r="A948" s="13" t="s">
        <v>782</v>
      </c>
      <c r="B948" s="12">
        <v>0</v>
      </c>
    </row>
    <row r="949" s="5" customFormat="1" ht="17.100000000000001" customHeight="1">
      <c r="A949" s="13" t="s">
        <v>783</v>
      </c>
      <c r="B949" s="12">
        <v>398</v>
      </c>
    </row>
    <row r="950" s="5" customFormat="1" ht="17.100000000000001" customHeight="1">
      <c r="A950" s="14" t="s">
        <v>784</v>
      </c>
      <c r="B950" s="12">
        <f>SUM(XFD951:XFD952)</f>
        <v>5830</v>
      </c>
    </row>
    <row r="951" s="5" customFormat="1" ht="17.100000000000001" customHeight="1">
      <c r="A951" s="13" t="s">
        <v>785</v>
      </c>
      <c r="B951" s="12">
        <v>0</v>
      </c>
    </row>
    <row r="952" s="5" customFormat="1" ht="17.100000000000001" customHeight="1">
      <c r="A952" s="13" t="s">
        <v>786</v>
      </c>
      <c r="B952" s="12">
        <v>5830</v>
      </c>
    </row>
    <row r="953" s="5" customFormat="1" ht="17.100000000000001" customHeight="1">
      <c r="A953" s="14" t="s">
        <v>787</v>
      </c>
      <c r="B953" s="12">
        <f>XFD954+XFD955</f>
        <v>2718</v>
      </c>
    </row>
    <row r="954" s="5" customFormat="1" ht="17.100000000000001" customHeight="1">
      <c r="A954" s="13" t="s">
        <v>788</v>
      </c>
      <c r="B954" s="12">
        <v>242</v>
      </c>
    </row>
    <row r="955" s="5" customFormat="1" ht="17.100000000000001" customHeight="1">
      <c r="A955" s="13" t="s">
        <v>789</v>
      </c>
      <c r="B955" s="12">
        <v>2476</v>
      </c>
    </row>
    <row r="956" s="5" customFormat="1" ht="17.100000000000001" customHeight="1">
      <c r="A956" s="14" t="s">
        <v>790</v>
      </c>
      <c r="B956" s="12">
        <f>SUM(XFD957,XFD979,XFD989,XFD999,XFD1006,XFD1011)</f>
        <v>97284</v>
      </c>
    </row>
    <row r="957" s="5" customFormat="1" ht="17.100000000000001" customHeight="1">
      <c r="A957" s="14" t="s">
        <v>791</v>
      </c>
      <c r="B957" s="12">
        <f>SUM(XFD958:XFD978)</f>
        <v>72106</v>
      </c>
    </row>
    <row r="958" s="5" customFormat="1" ht="17.100000000000001" customHeight="1">
      <c r="A958" s="13" t="s">
        <v>68</v>
      </c>
      <c r="B958" s="12">
        <v>4355</v>
      </c>
    </row>
    <row r="959" s="5" customFormat="1" ht="17.100000000000001" customHeight="1">
      <c r="A959" s="13" t="s">
        <v>69</v>
      </c>
      <c r="B959" s="12">
        <v>638</v>
      </c>
    </row>
    <row r="960" s="5" customFormat="1" ht="17.100000000000001" customHeight="1">
      <c r="A960" s="13" t="s">
        <v>70</v>
      </c>
      <c r="B960" s="12">
        <v>0</v>
      </c>
    </row>
    <row r="961" s="5" customFormat="1" ht="17.100000000000001" customHeight="1">
      <c r="A961" s="13" t="s">
        <v>792</v>
      </c>
      <c r="B961" s="12">
        <v>39757</v>
      </c>
    </row>
    <row r="962" s="5" customFormat="1" ht="17.100000000000001" customHeight="1">
      <c r="A962" s="13" t="s">
        <v>793</v>
      </c>
      <c r="B962" s="12">
        <v>14690</v>
      </c>
    </row>
    <row r="963" s="5" customFormat="1" ht="17.100000000000001" customHeight="1">
      <c r="A963" s="13" t="s">
        <v>794</v>
      </c>
      <c r="B963" s="12">
        <v>0</v>
      </c>
    </row>
    <row r="964" s="5" customFormat="1" ht="17.100000000000001" customHeight="1">
      <c r="A964" s="13" t="s">
        <v>795</v>
      </c>
      <c r="B964" s="12">
        <v>1164</v>
      </c>
    </row>
    <row r="965" s="5" customFormat="1" ht="17.100000000000001" customHeight="1">
      <c r="A965" s="13" t="s">
        <v>796</v>
      </c>
      <c r="B965" s="12">
        <v>1871</v>
      </c>
    </row>
    <row r="966" s="5" customFormat="1" ht="17.100000000000001" customHeight="1">
      <c r="A966" s="13" t="s">
        <v>797</v>
      </c>
      <c r="B966" s="12">
        <v>2515</v>
      </c>
    </row>
    <row r="967" s="5" customFormat="1" ht="17.100000000000001" customHeight="1">
      <c r="A967" s="13" t="s">
        <v>798</v>
      </c>
      <c r="B967" s="12">
        <v>0</v>
      </c>
    </row>
    <row r="968" s="5" customFormat="1" ht="17.100000000000001" customHeight="1">
      <c r="A968" s="13" t="s">
        <v>799</v>
      </c>
      <c r="B968" s="12">
        <v>0</v>
      </c>
    </row>
    <row r="969" s="5" customFormat="1" ht="17.100000000000001" customHeight="1">
      <c r="A969" s="13" t="s">
        <v>800</v>
      </c>
      <c r="B969" s="12">
        <v>53</v>
      </c>
    </row>
    <row r="970" s="5" customFormat="1" ht="17.100000000000001" customHeight="1">
      <c r="A970" s="13" t="s">
        <v>801</v>
      </c>
      <c r="B970" s="12">
        <v>0</v>
      </c>
    </row>
    <row r="971" s="5" customFormat="1" ht="17.100000000000001" customHeight="1">
      <c r="A971" s="13" t="s">
        <v>802</v>
      </c>
      <c r="B971" s="12">
        <v>0</v>
      </c>
    </row>
    <row r="972" s="5" customFormat="1" ht="17.100000000000001" customHeight="1">
      <c r="A972" s="13" t="s">
        <v>803</v>
      </c>
      <c r="B972" s="12">
        <v>0</v>
      </c>
    </row>
    <row r="973" s="5" customFormat="1" ht="17.100000000000001" customHeight="1">
      <c r="A973" s="13" t="s">
        <v>804</v>
      </c>
      <c r="B973" s="12">
        <v>0</v>
      </c>
    </row>
    <row r="974" s="5" customFormat="1" ht="17.100000000000001" customHeight="1">
      <c r="A974" s="13" t="s">
        <v>805</v>
      </c>
      <c r="B974" s="12">
        <v>0</v>
      </c>
    </row>
    <row r="975" s="5" customFormat="1" ht="17.100000000000001" customHeight="1">
      <c r="A975" s="13" t="s">
        <v>806</v>
      </c>
      <c r="B975" s="12">
        <v>0</v>
      </c>
    </row>
    <row r="976" s="5" customFormat="1" ht="17.100000000000001" customHeight="1">
      <c r="A976" s="13" t="s">
        <v>807</v>
      </c>
      <c r="B976" s="12">
        <v>100</v>
      </c>
    </row>
    <row r="977" s="5" customFormat="1" ht="17.100000000000001" customHeight="1">
      <c r="A977" s="13" t="s">
        <v>808</v>
      </c>
      <c r="B977" s="12">
        <v>0</v>
      </c>
    </row>
    <row r="978" s="5" customFormat="1" ht="17.100000000000001" customHeight="1">
      <c r="A978" s="13" t="s">
        <v>809</v>
      </c>
      <c r="B978" s="12">
        <v>6963</v>
      </c>
    </row>
    <row r="979" s="5" customFormat="1" ht="17.100000000000001" customHeight="1">
      <c r="A979" s="14" t="s">
        <v>810</v>
      </c>
      <c r="B979" s="12">
        <f>SUM(XFD980:XFD988)</f>
        <v>1107</v>
      </c>
    </row>
    <row r="980" s="5" customFormat="1" ht="17.100000000000001" customHeight="1">
      <c r="A980" s="13" t="s">
        <v>68</v>
      </c>
      <c r="B980" s="12">
        <v>0</v>
      </c>
    </row>
    <row r="981" s="5" customFormat="1" ht="17.100000000000001" customHeight="1">
      <c r="A981" s="13" t="s">
        <v>69</v>
      </c>
      <c r="B981" s="12">
        <v>0</v>
      </c>
    </row>
    <row r="982" s="5" customFormat="1" ht="17.100000000000001" customHeight="1">
      <c r="A982" s="13" t="s">
        <v>70</v>
      </c>
      <c r="B982" s="12">
        <v>0</v>
      </c>
    </row>
    <row r="983" s="5" customFormat="1" ht="17.100000000000001" customHeight="1">
      <c r="A983" s="13" t="s">
        <v>811</v>
      </c>
      <c r="B983" s="12">
        <v>1047</v>
      </c>
    </row>
    <row r="984" s="5" customFormat="1" ht="17.100000000000001" customHeight="1">
      <c r="A984" s="13" t="s">
        <v>812</v>
      </c>
      <c r="B984" s="12">
        <v>0</v>
      </c>
    </row>
    <row r="985" s="5" customFormat="1" ht="17.100000000000001" customHeight="1">
      <c r="A985" s="13" t="s">
        <v>813</v>
      </c>
      <c r="B985" s="12">
        <v>0</v>
      </c>
    </row>
    <row r="986" s="5" customFormat="1" ht="17.100000000000001" customHeight="1">
      <c r="A986" s="13" t="s">
        <v>814</v>
      </c>
      <c r="B986" s="12">
        <v>0</v>
      </c>
    </row>
    <row r="987" s="5" customFormat="1" ht="17.100000000000001" customHeight="1">
      <c r="A987" s="13" t="s">
        <v>815</v>
      </c>
      <c r="B987" s="12">
        <v>0</v>
      </c>
    </row>
    <row r="988" s="5" customFormat="1" ht="17.100000000000001" customHeight="1">
      <c r="A988" s="13" t="s">
        <v>816</v>
      </c>
      <c r="B988" s="12">
        <v>60</v>
      </c>
    </row>
    <row r="989" s="5" customFormat="1" ht="17.100000000000001" customHeight="1">
      <c r="A989" s="14" t="s">
        <v>817</v>
      </c>
      <c r="B989" s="12">
        <f>SUM(XFD990:XFD998)</f>
        <v>0</v>
      </c>
    </row>
    <row r="990" s="5" customFormat="1" ht="17.100000000000001" customHeight="1">
      <c r="A990" s="13" t="s">
        <v>68</v>
      </c>
      <c r="B990" s="12">
        <v>0</v>
      </c>
    </row>
    <row r="991" s="5" customFormat="1" ht="17.100000000000001" customHeight="1">
      <c r="A991" s="13" t="s">
        <v>69</v>
      </c>
      <c r="B991" s="12">
        <v>0</v>
      </c>
    </row>
    <row r="992" s="5" customFormat="1" ht="17.100000000000001" customHeight="1">
      <c r="A992" s="13" t="s">
        <v>70</v>
      </c>
      <c r="B992" s="12">
        <v>0</v>
      </c>
    </row>
    <row r="993" s="5" customFormat="1" ht="17.100000000000001" customHeight="1">
      <c r="A993" s="13" t="s">
        <v>818</v>
      </c>
      <c r="B993" s="12">
        <v>0</v>
      </c>
    </row>
    <row r="994" s="5" customFormat="1" ht="17.100000000000001" customHeight="1">
      <c r="A994" s="13" t="s">
        <v>819</v>
      </c>
      <c r="B994" s="12">
        <v>0</v>
      </c>
    </row>
    <row r="995" s="5" customFormat="1" ht="17.100000000000001" customHeight="1">
      <c r="A995" s="13" t="s">
        <v>820</v>
      </c>
      <c r="B995" s="12">
        <v>0</v>
      </c>
    </row>
    <row r="996" s="5" customFormat="1" ht="17.100000000000001" customHeight="1">
      <c r="A996" s="13" t="s">
        <v>821</v>
      </c>
      <c r="B996" s="12">
        <v>0</v>
      </c>
    </row>
    <row r="997" s="5" customFormat="1" ht="17.100000000000001" customHeight="1">
      <c r="A997" s="13" t="s">
        <v>822</v>
      </c>
      <c r="B997" s="12">
        <v>0</v>
      </c>
    </row>
    <row r="998" s="5" customFormat="1" ht="17.100000000000001" customHeight="1">
      <c r="A998" s="13" t="s">
        <v>823</v>
      </c>
      <c r="B998" s="12">
        <v>0</v>
      </c>
    </row>
    <row r="999" s="5" customFormat="1" ht="17.100000000000001" customHeight="1">
      <c r="A999" s="14" t="s">
        <v>824</v>
      </c>
      <c r="B999" s="12">
        <f>SUM(XFD1000:XFD1005)</f>
        <v>71</v>
      </c>
    </row>
    <row r="1000" s="5" customFormat="1" ht="17.100000000000001" customHeight="1">
      <c r="A1000" s="13" t="s">
        <v>68</v>
      </c>
      <c r="B1000" s="12">
        <v>50</v>
      </c>
    </row>
    <row r="1001" s="5" customFormat="1" ht="17.100000000000001" customHeight="1">
      <c r="A1001" s="13" t="s">
        <v>69</v>
      </c>
      <c r="B1001" s="12">
        <v>0</v>
      </c>
    </row>
    <row r="1002" s="5" customFormat="1" ht="17.100000000000001" customHeight="1">
      <c r="A1002" s="13" t="s">
        <v>70</v>
      </c>
      <c r="B1002" s="12">
        <v>0</v>
      </c>
    </row>
    <row r="1003" s="5" customFormat="1" ht="17.100000000000001" customHeight="1">
      <c r="A1003" s="13" t="s">
        <v>815</v>
      </c>
      <c r="B1003" s="12">
        <v>15</v>
      </c>
    </row>
    <row r="1004" s="5" customFormat="1" ht="17.100000000000001" customHeight="1">
      <c r="A1004" s="13" t="s">
        <v>825</v>
      </c>
      <c r="B1004" s="12">
        <v>0</v>
      </c>
    </row>
    <row r="1005" s="5" customFormat="1" ht="17.100000000000001" customHeight="1">
      <c r="A1005" s="13" t="s">
        <v>826</v>
      </c>
      <c r="B1005" s="12">
        <v>6</v>
      </c>
    </row>
    <row r="1006" s="5" customFormat="1" ht="17.100000000000001" customHeight="1">
      <c r="A1006" s="14" t="s">
        <v>827</v>
      </c>
      <c r="B1006" s="12">
        <f>SUM(XFD1007:XFD1010)</f>
        <v>17811</v>
      </c>
    </row>
    <row r="1007" s="5" customFormat="1" ht="17.100000000000001" customHeight="1">
      <c r="A1007" s="13" t="s">
        <v>828</v>
      </c>
      <c r="B1007" s="12">
        <v>16801</v>
      </c>
    </row>
    <row r="1008" s="5" customFormat="1" ht="17.100000000000001" customHeight="1">
      <c r="A1008" s="13" t="s">
        <v>829</v>
      </c>
      <c r="B1008" s="12">
        <v>0</v>
      </c>
    </row>
    <row r="1009" s="5" customFormat="1" ht="17.100000000000001" customHeight="1">
      <c r="A1009" s="13" t="s">
        <v>830</v>
      </c>
      <c r="B1009" s="12">
        <v>0</v>
      </c>
    </row>
    <row r="1010" s="5" customFormat="1" ht="17.100000000000001" customHeight="1">
      <c r="A1010" s="13" t="s">
        <v>831</v>
      </c>
      <c r="B1010" s="12">
        <v>1010</v>
      </c>
    </row>
    <row r="1011" s="5" customFormat="1" ht="17.100000000000001" customHeight="1">
      <c r="A1011" s="14" t="s">
        <v>832</v>
      </c>
      <c r="B1011" s="12">
        <f>SUM(XFD1012:XFD1013)</f>
        <v>6189</v>
      </c>
    </row>
    <row r="1012" s="5" customFormat="1" ht="17.100000000000001" customHeight="1">
      <c r="A1012" s="13" t="s">
        <v>833</v>
      </c>
      <c r="B1012" s="12">
        <v>902</v>
      </c>
    </row>
    <row r="1013" s="5" customFormat="1" ht="17.100000000000001" customHeight="1">
      <c r="A1013" s="13" t="s">
        <v>834</v>
      </c>
      <c r="B1013" s="12">
        <v>5287</v>
      </c>
    </row>
    <row r="1014" s="5" customFormat="1" ht="17.100000000000001" customHeight="1">
      <c r="A1014" s="14" t="s">
        <v>835</v>
      </c>
      <c r="B1014" s="12">
        <f>SUM(XFD1015,XFD1025,XFD1041,XFD1046,XFD1057,XFD1064,XFD1072)</f>
        <v>52603</v>
      </c>
    </row>
    <row r="1015" s="5" customFormat="1" ht="17.100000000000001" customHeight="1">
      <c r="A1015" s="14" t="s">
        <v>836</v>
      </c>
      <c r="B1015" s="12">
        <f>SUM(XFD1016:XFD1024)</f>
        <v>150</v>
      </c>
    </row>
    <row r="1016" s="5" customFormat="1" ht="17.100000000000001" customHeight="1">
      <c r="A1016" s="13" t="s">
        <v>68</v>
      </c>
      <c r="B1016" s="12">
        <v>83</v>
      </c>
    </row>
    <row r="1017" s="5" customFormat="1" ht="17.100000000000001" customHeight="1">
      <c r="A1017" s="13" t="s">
        <v>69</v>
      </c>
      <c r="B1017" s="12">
        <v>30</v>
      </c>
    </row>
    <row r="1018" s="5" customFormat="1" ht="17.100000000000001" customHeight="1">
      <c r="A1018" s="13" t="s">
        <v>70</v>
      </c>
      <c r="B1018" s="12">
        <v>0</v>
      </c>
    </row>
    <row r="1019" s="5" customFormat="1" ht="17.100000000000001" customHeight="1">
      <c r="A1019" s="13" t="s">
        <v>837</v>
      </c>
      <c r="B1019" s="12">
        <v>0</v>
      </c>
    </row>
    <row r="1020" s="5" customFormat="1" ht="17.100000000000001" customHeight="1">
      <c r="A1020" s="13" t="s">
        <v>838</v>
      </c>
      <c r="B1020" s="12">
        <v>0</v>
      </c>
    </row>
    <row r="1021" s="5" customFormat="1" ht="17.100000000000001" customHeight="1">
      <c r="A1021" s="13" t="s">
        <v>839</v>
      </c>
      <c r="B1021" s="12">
        <v>0</v>
      </c>
    </row>
    <row r="1022" s="5" customFormat="1" ht="17.100000000000001" customHeight="1">
      <c r="A1022" s="13" t="s">
        <v>840</v>
      </c>
      <c r="B1022" s="12">
        <v>0</v>
      </c>
    </row>
    <row r="1023" s="5" customFormat="1" ht="17.100000000000001" customHeight="1">
      <c r="A1023" s="13" t="s">
        <v>841</v>
      </c>
      <c r="B1023" s="12">
        <v>0</v>
      </c>
    </row>
    <row r="1024" s="5" customFormat="1" ht="17.100000000000001" customHeight="1">
      <c r="A1024" s="13" t="s">
        <v>842</v>
      </c>
      <c r="B1024" s="12">
        <v>37</v>
      </c>
    </row>
    <row r="1025" s="5" customFormat="1" ht="17.100000000000001" customHeight="1">
      <c r="A1025" s="14" t="s">
        <v>843</v>
      </c>
      <c r="B1025" s="12">
        <f>SUM(XFD1026:XFD1040)</f>
        <v>11039</v>
      </c>
    </row>
    <row r="1026" s="5" customFormat="1" ht="17.100000000000001" customHeight="1">
      <c r="A1026" s="13" t="s">
        <v>68</v>
      </c>
      <c r="B1026" s="12">
        <v>0</v>
      </c>
    </row>
    <row r="1027" s="5" customFormat="1" ht="17.100000000000001" customHeight="1">
      <c r="A1027" s="13" t="s">
        <v>69</v>
      </c>
      <c r="B1027" s="12">
        <v>0</v>
      </c>
    </row>
    <row r="1028" s="5" customFormat="1" ht="17.100000000000001" customHeight="1">
      <c r="A1028" s="13" t="s">
        <v>70</v>
      </c>
      <c r="B1028" s="12">
        <v>0</v>
      </c>
    </row>
    <row r="1029" s="5" customFormat="1" ht="17.100000000000001" customHeight="1">
      <c r="A1029" s="13" t="s">
        <v>844</v>
      </c>
      <c r="B1029" s="12">
        <v>0</v>
      </c>
    </row>
    <row r="1030" s="5" customFormat="1" ht="17.100000000000001" customHeight="1">
      <c r="A1030" s="13" t="s">
        <v>845</v>
      </c>
      <c r="B1030" s="12">
        <v>0</v>
      </c>
    </row>
    <row r="1031" s="5" customFormat="1" ht="17.100000000000001" customHeight="1">
      <c r="A1031" s="13" t="s">
        <v>846</v>
      </c>
      <c r="B1031" s="12">
        <v>0</v>
      </c>
    </row>
    <row r="1032" s="5" customFormat="1" ht="17.100000000000001" customHeight="1">
      <c r="A1032" s="13" t="s">
        <v>847</v>
      </c>
      <c r="B1032" s="12">
        <v>250</v>
      </c>
    </row>
    <row r="1033" s="5" customFormat="1" ht="17.100000000000001" customHeight="1">
      <c r="A1033" s="13" t="s">
        <v>848</v>
      </c>
      <c r="B1033" s="12">
        <v>1861</v>
      </c>
    </row>
    <row r="1034" s="5" customFormat="1" ht="17.100000000000001" customHeight="1">
      <c r="A1034" s="13" t="s">
        <v>849</v>
      </c>
      <c r="B1034" s="12">
        <v>0</v>
      </c>
    </row>
    <row r="1035" s="5" customFormat="1" ht="17.100000000000001" customHeight="1">
      <c r="A1035" s="13" t="s">
        <v>850</v>
      </c>
      <c r="B1035" s="12">
        <v>0</v>
      </c>
    </row>
    <row r="1036" s="5" customFormat="1" ht="17.100000000000001" customHeight="1">
      <c r="A1036" s="13" t="s">
        <v>851</v>
      </c>
      <c r="B1036" s="12">
        <v>0</v>
      </c>
    </row>
    <row r="1037" s="5" customFormat="1" ht="17.100000000000001" customHeight="1">
      <c r="A1037" s="13" t="s">
        <v>852</v>
      </c>
      <c r="B1037" s="12">
        <v>0</v>
      </c>
    </row>
    <row r="1038" s="5" customFormat="1" ht="17.100000000000001" customHeight="1">
      <c r="A1038" s="13" t="s">
        <v>853</v>
      </c>
      <c r="B1038" s="12">
        <v>0</v>
      </c>
    </row>
    <row r="1039" s="5" customFormat="1" ht="17.100000000000001" customHeight="1">
      <c r="A1039" s="13" t="s">
        <v>854</v>
      </c>
      <c r="B1039" s="12">
        <v>0</v>
      </c>
    </row>
    <row r="1040" s="5" customFormat="1" ht="17.100000000000001" customHeight="1">
      <c r="A1040" s="13" t="s">
        <v>855</v>
      </c>
      <c r="B1040" s="12">
        <v>8928</v>
      </c>
    </row>
    <row r="1041" s="5" customFormat="1" ht="17.100000000000001" customHeight="1">
      <c r="A1041" s="14" t="s">
        <v>856</v>
      </c>
      <c r="B1041" s="12">
        <f>SUM(XFD1042:XFD1045)</f>
        <v>0</v>
      </c>
    </row>
    <row r="1042" s="5" customFormat="1" ht="17.100000000000001" customHeight="1">
      <c r="A1042" s="13" t="s">
        <v>68</v>
      </c>
      <c r="B1042" s="12">
        <v>0</v>
      </c>
    </row>
    <row r="1043" s="5" customFormat="1" ht="17.100000000000001" customHeight="1">
      <c r="A1043" s="13" t="s">
        <v>69</v>
      </c>
      <c r="B1043" s="12">
        <v>0</v>
      </c>
    </row>
    <row r="1044" s="5" customFormat="1" ht="17.100000000000001" customHeight="1">
      <c r="A1044" s="13" t="s">
        <v>70</v>
      </c>
      <c r="B1044" s="12">
        <v>0</v>
      </c>
    </row>
    <row r="1045" s="5" customFormat="1" ht="17.100000000000001" customHeight="1">
      <c r="A1045" s="13" t="s">
        <v>857</v>
      </c>
      <c r="B1045" s="12">
        <v>0</v>
      </c>
    </row>
    <row r="1046" s="5" customFormat="1" ht="17.100000000000001" customHeight="1">
      <c r="A1046" s="14" t="s">
        <v>858</v>
      </c>
      <c r="B1046" s="12">
        <f>SUM(XFD1047:XFD1056)</f>
        <v>771</v>
      </c>
    </row>
    <row r="1047" s="5" customFormat="1" ht="17.100000000000001" customHeight="1">
      <c r="A1047" s="13" t="s">
        <v>68</v>
      </c>
      <c r="B1047" s="12">
        <v>647</v>
      </c>
    </row>
    <row r="1048" s="5" customFormat="1" ht="17.100000000000001" customHeight="1">
      <c r="A1048" s="13" t="s">
        <v>69</v>
      </c>
      <c r="B1048" s="12">
        <v>95</v>
      </c>
    </row>
    <row r="1049" s="5" customFormat="1" ht="17.100000000000001" customHeight="1">
      <c r="A1049" s="13" t="s">
        <v>70</v>
      </c>
      <c r="B1049" s="12">
        <v>0</v>
      </c>
    </row>
    <row r="1050" s="5" customFormat="1" ht="17.100000000000001" customHeight="1">
      <c r="A1050" s="13" t="s">
        <v>859</v>
      </c>
      <c r="B1050" s="12">
        <v>0</v>
      </c>
    </row>
    <row r="1051" s="5" customFormat="1" ht="17.100000000000001" customHeight="1">
      <c r="A1051" s="13" t="s">
        <v>860</v>
      </c>
      <c r="B1051" s="12">
        <v>0</v>
      </c>
    </row>
    <row r="1052" s="5" customFormat="1" ht="17.100000000000001" customHeight="1">
      <c r="A1052" s="13" t="s">
        <v>861</v>
      </c>
      <c r="B1052" s="12">
        <v>0</v>
      </c>
    </row>
    <row r="1053" s="5" customFormat="1" ht="17.100000000000001" customHeight="1">
      <c r="A1053" s="13" t="s">
        <v>862</v>
      </c>
      <c r="B1053" s="12">
        <v>0</v>
      </c>
    </row>
    <row r="1054" s="5" customFormat="1" ht="17.100000000000001" customHeight="1">
      <c r="A1054" s="13" t="s">
        <v>863</v>
      </c>
      <c r="B1054" s="12">
        <v>0</v>
      </c>
    </row>
    <row r="1055" s="5" customFormat="1" ht="17.100000000000001" customHeight="1">
      <c r="A1055" s="13" t="s">
        <v>77</v>
      </c>
      <c r="B1055" s="12">
        <v>2</v>
      </c>
    </row>
    <row r="1056" s="5" customFormat="1" ht="17.100000000000001" customHeight="1">
      <c r="A1056" s="13" t="s">
        <v>864</v>
      </c>
      <c r="B1056" s="12">
        <v>27</v>
      </c>
    </row>
    <row r="1057" s="5" customFormat="1" ht="17.100000000000001" customHeight="1">
      <c r="A1057" s="14" t="s">
        <v>865</v>
      </c>
      <c r="B1057" s="12">
        <f>SUM(XFD1058:XFD1063)</f>
        <v>280</v>
      </c>
    </row>
    <row r="1058" s="5" customFormat="1" ht="17.100000000000001" customHeight="1">
      <c r="A1058" s="13" t="s">
        <v>68</v>
      </c>
      <c r="B1058" s="12">
        <v>271</v>
      </c>
    </row>
    <row r="1059" s="5" customFormat="1" ht="17.100000000000001" customHeight="1">
      <c r="A1059" s="13" t="s">
        <v>69</v>
      </c>
      <c r="B1059" s="12">
        <v>9</v>
      </c>
    </row>
    <row r="1060" s="5" customFormat="1" ht="17.100000000000001" customHeight="1">
      <c r="A1060" s="13" t="s">
        <v>70</v>
      </c>
      <c r="B1060" s="12">
        <v>0</v>
      </c>
    </row>
    <row r="1061" s="5" customFormat="1" ht="16.899999999999999" customHeight="1">
      <c r="A1061" s="13" t="s">
        <v>866</v>
      </c>
      <c r="B1061" s="12">
        <v>0</v>
      </c>
    </row>
    <row r="1062" s="5" customFormat="1" ht="16.899999999999999" customHeight="1">
      <c r="A1062" s="13" t="s">
        <v>867</v>
      </c>
      <c r="B1062" s="12">
        <v>0</v>
      </c>
    </row>
    <row r="1063" s="5" customFormat="1" ht="16.899999999999999" customHeight="1">
      <c r="A1063" s="13" t="s">
        <v>868</v>
      </c>
      <c r="B1063" s="12">
        <v>0</v>
      </c>
    </row>
    <row r="1064" s="5" customFormat="1" ht="17.100000000000001" customHeight="1">
      <c r="A1064" s="14" t="s">
        <v>869</v>
      </c>
      <c r="B1064" s="12">
        <f>SUM(XFD1065:XFD1071)</f>
        <v>40106</v>
      </c>
    </row>
    <row r="1065" s="5" customFormat="1" ht="17.100000000000001" customHeight="1">
      <c r="A1065" s="13" t="s">
        <v>68</v>
      </c>
      <c r="B1065" s="12">
        <v>0</v>
      </c>
    </row>
    <row r="1066" s="5" customFormat="1" ht="17.100000000000001" customHeight="1">
      <c r="A1066" s="13" t="s">
        <v>69</v>
      </c>
      <c r="B1066" s="12">
        <v>0</v>
      </c>
    </row>
    <row r="1067" s="5" customFormat="1" ht="17.100000000000001" customHeight="1">
      <c r="A1067" s="13" t="s">
        <v>70</v>
      </c>
      <c r="B1067" s="12">
        <v>0</v>
      </c>
    </row>
    <row r="1068" s="5" customFormat="1" ht="17.100000000000001" customHeight="1">
      <c r="A1068" s="13" t="s">
        <v>870</v>
      </c>
      <c r="B1068" s="12">
        <v>0</v>
      </c>
    </row>
    <row r="1069" s="5" customFormat="1" ht="17.25" customHeight="1">
      <c r="A1069" s="13" t="s">
        <v>871</v>
      </c>
      <c r="B1069" s="12">
        <v>5338</v>
      </c>
    </row>
    <row r="1070" s="5" customFormat="1" ht="17.100000000000001" customHeight="1">
      <c r="A1070" s="13" t="s">
        <v>872</v>
      </c>
      <c r="B1070" s="12">
        <v>1065</v>
      </c>
    </row>
    <row r="1071" s="5" customFormat="1" ht="17.100000000000001" customHeight="1">
      <c r="A1071" s="13" t="s">
        <v>873</v>
      </c>
      <c r="B1071" s="12">
        <v>33703</v>
      </c>
    </row>
    <row r="1072" s="5" customFormat="1" ht="17.100000000000001" customHeight="1">
      <c r="A1072" s="14" t="s">
        <v>874</v>
      </c>
      <c r="B1072" s="12">
        <f>SUM(XFD1073:XFD1077)</f>
        <v>257</v>
      </c>
    </row>
    <row r="1073" s="5" customFormat="1" ht="17.100000000000001" customHeight="1">
      <c r="A1073" s="13" t="s">
        <v>875</v>
      </c>
      <c r="B1073" s="12">
        <v>0</v>
      </c>
    </row>
    <row r="1074" s="5" customFormat="1" ht="17.100000000000001" customHeight="1">
      <c r="A1074" s="13" t="s">
        <v>876</v>
      </c>
      <c r="B1074" s="12">
        <v>0</v>
      </c>
    </row>
    <row r="1075" s="5" customFormat="1" ht="17.100000000000001" customHeight="1">
      <c r="A1075" s="13" t="s">
        <v>877</v>
      </c>
      <c r="B1075" s="12">
        <v>0</v>
      </c>
    </row>
    <row r="1076" s="5" customFormat="1" ht="17.100000000000001" customHeight="1">
      <c r="A1076" s="13" t="s">
        <v>878</v>
      </c>
      <c r="B1076" s="12">
        <v>0</v>
      </c>
    </row>
    <row r="1077" s="5" customFormat="1" ht="17.100000000000001" customHeight="1">
      <c r="A1077" s="13" t="s">
        <v>879</v>
      </c>
      <c r="B1077" s="12">
        <v>257</v>
      </c>
    </row>
    <row r="1078" s="5" customFormat="1" ht="16.899999999999999" customHeight="1">
      <c r="A1078" s="14" t="s">
        <v>880</v>
      </c>
      <c r="B1078" s="12">
        <f>SUM(XFD1079,XFD1089,XFD1095)</f>
        <v>12004</v>
      </c>
    </row>
    <row r="1079" s="5" customFormat="1" ht="17.100000000000001" customHeight="1">
      <c r="A1079" s="14" t="s">
        <v>881</v>
      </c>
      <c r="B1079" s="12">
        <f>SUM(XFD1080:XFD1088)</f>
        <v>7439</v>
      </c>
    </row>
    <row r="1080" s="5" customFormat="1" ht="17.100000000000001" customHeight="1">
      <c r="A1080" s="13" t="s">
        <v>68</v>
      </c>
      <c r="B1080" s="12">
        <v>1301</v>
      </c>
    </row>
    <row r="1081" s="5" customFormat="1" ht="17.100000000000001" customHeight="1">
      <c r="A1081" s="13" t="s">
        <v>69</v>
      </c>
      <c r="B1081" s="12">
        <v>18</v>
      </c>
    </row>
    <row r="1082" s="5" customFormat="1" ht="17.100000000000001" customHeight="1">
      <c r="A1082" s="13" t="s">
        <v>70</v>
      </c>
      <c r="B1082" s="12">
        <v>0</v>
      </c>
    </row>
    <row r="1083" s="5" customFormat="1" ht="17.100000000000001" customHeight="1">
      <c r="A1083" s="13" t="s">
        <v>882</v>
      </c>
      <c r="B1083" s="12">
        <v>0</v>
      </c>
    </row>
    <row r="1084" s="5" customFormat="1" ht="17.100000000000001" customHeight="1">
      <c r="A1084" s="13" t="s">
        <v>883</v>
      </c>
      <c r="B1084" s="12">
        <v>17</v>
      </c>
    </row>
    <row r="1085" s="5" customFormat="1" ht="17.100000000000001" customHeight="1">
      <c r="A1085" s="13" t="s">
        <v>884</v>
      </c>
      <c r="B1085" s="12">
        <v>3</v>
      </c>
    </row>
    <row r="1086" s="5" customFormat="1" ht="17.100000000000001" customHeight="1">
      <c r="A1086" s="13" t="s">
        <v>885</v>
      </c>
      <c r="B1086" s="12">
        <v>0</v>
      </c>
    </row>
    <row r="1087" s="5" customFormat="1" ht="17.100000000000001" customHeight="1">
      <c r="A1087" s="13" t="s">
        <v>77</v>
      </c>
      <c r="B1087" s="12">
        <v>254</v>
      </c>
    </row>
    <row r="1088" s="5" customFormat="1" ht="17.100000000000001" customHeight="1">
      <c r="A1088" s="13" t="s">
        <v>886</v>
      </c>
      <c r="B1088" s="12">
        <v>5846</v>
      </c>
    </row>
    <row r="1089" s="5" customFormat="1" ht="17.100000000000001" customHeight="1">
      <c r="A1089" s="14" t="s">
        <v>887</v>
      </c>
      <c r="B1089" s="12">
        <f>SUM(XFD1090:XFD1094)</f>
        <v>2025</v>
      </c>
    </row>
    <row r="1090" s="5" customFormat="1" ht="17.100000000000001" customHeight="1">
      <c r="A1090" s="13" t="s">
        <v>68</v>
      </c>
      <c r="B1090" s="12">
        <v>0</v>
      </c>
    </row>
    <row r="1091" s="5" customFormat="1" ht="17.100000000000001" customHeight="1">
      <c r="A1091" s="13" t="s">
        <v>69</v>
      </c>
      <c r="B1091" s="12">
        <v>0</v>
      </c>
    </row>
    <row r="1092" s="5" customFormat="1" ht="17.100000000000001" customHeight="1">
      <c r="A1092" s="13" t="s">
        <v>70</v>
      </c>
      <c r="B1092" s="12">
        <v>0</v>
      </c>
    </row>
    <row r="1093" s="5" customFormat="1" ht="17.100000000000001" customHeight="1">
      <c r="A1093" s="13" t="s">
        <v>888</v>
      </c>
      <c r="B1093" s="12">
        <v>0</v>
      </c>
    </row>
    <row r="1094" s="5" customFormat="1" ht="17.100000000000001" customHeight="1">
      <c r="A1094" s="13" t="s">
        <v>889</v>
      </c>
      <c r="B1094" s="12">
        <v>2025</v>
      </c>
    </row>
    <row r="1095" s="5" customFormat="1" ht="17.100000000000001" customHeight="1">
      <c r="A1095" s="14" t="s">
        <v>890</v>
      </c>
      <c r="B1095" s="12">
        <f>SUM(XFD1096:XFD1097)</f>
        <v>2540</v>
      </c>
    </row>
    <row r="1096" s="5" customFormat="1" ht="17.100000000000001" customHeight="1">
      <c r="A1096" s="13" t="s">
        <v>891</v>
      </c>
      <c r="B1096" s="12">
        <v>550</v>
      </c>
    </row>
    <row r="1097" s="5" customFormat="1" ht="17.100000000000001" customHeight="1">
      <c r="A1097" s="13" t="s">
        <v>892</v>
      </c>
      <c r="B1097" s="12">
        <v>1990</v>
      </c>
    </row>
    <row r="1098" s="5" customFormat="1" ht="17.100000000000001" customHeight="1">
      <c r="A1098" s="14" t="s">
        <v>893</v>
      </c>
      <c r="B1098" s="12">
        <f>SUM(XFD1099,XFD1106,XFD1116,XFD1122,XFD1125)</f>
        <v>520</v>
      </c>
    </row>
    <row r="1099" s="5" customFormat="1" ht="17.100000000000001" customHeight="1">
      <c r="A1099" s="14" t="s">
        <v>894</v>
      </c>
      <c r="B1099" s="12">
        <f>SUM(XFD1100:XFD1105)</f>
        <v>0</v>
      </c>
    </row>
    <row r="1100" s="5" customFormat="1" ht="17.100000000000001" customHeight="1">
      <c r="A1100" s="13" t="s">
        <v>68</v>
      </c>
      <c r="B1100" s="12">
        <v>0</v>
      </c>
    </row>
    <row r="1101" s="5" customFormat="1" ht="17.100000000000001" customHeight="1">
      <c r="A1101" s="13" t="s">
        <v>69</v>
      </c>
      <c r="B1101" s="12">
        <v>0</v>
      </c>
    </row>
    <row r="1102" s="5" customFormat="1" ht="17.100000000000001" customHeight="1">
      <c r="A1102" s="13" t="s">
        <v>70</v>
      </c>
      <c r="B1102" s="12">
        <v>0</v>
      </c>
    </row>
    <row r="1103" s="5" customFormat="1" ht="17.100000000000001" customHeight="1">
      <c r="A1103" s="13" t="s">
        <v>895</v>
      </c>
      <c r="B1103" s="12">
        <v>0</v>
      </c>
    </row>
    <row r="1104" s="5" customFormat="1" ht="17.100000000000001" customHeight="1">
      <c r="A1104" s="13" t="s">
        <v>77</v>
      </c>
      <c r="B1104" s="12">
        <v>0</v>
      </c>
    </row>
    <row r="1105" s="5" customFormat="1" ht="17.100000000000001" customHeight="1">
      <c r="A1105" s="13" t="s">
        <v>896</v>
      </c>
      <c r="B1105" s="12">
        <v>0</v>
      </c>
    </row>
    <row r="1106" s="5" customFormat="1" ht="17.100000000000001" customHeight="1">
      <c r="A1106" s="14" t="s">
        <v>897</v>
      </c>
      <c r="B1106" s="12">
        <f>SUM(XFD1107:XFD1115)</f>
        <v>0</v>
      </c>
    </row>
    <row r="1107" s="5" customFormat="1" ht="17.100000000000001" customHeight="1">
      <c r="A1107" s="13" t="s">
        <v>898</v>
      </c>
      <c r="B1107" s="12">
        <v>0</v>
      </c>
    </row>
    <row r="1108" s="5" customFormat="1" ht="17.100000000000001" customHeight="1">
      <c r="A1108" s="13" t="s">
        <v>899</v>
      </c>
      <c r="B1108" s="12">
        <v>0</v>
      </c>
    </row>
    <row r="1109" s="5" customFormat="1" ht="17.100000000000001" customHeight="1">
      <c r="A1109" s="13" t="s">
        <v>900</v>
      </c>
      <c r="B1109" s="12">
        <v>0</v>
      </c>
    </row>
    <row r="1110" s="5" customFormat="1" ht="17.100000000000001" customHeight="1">
      <c r="A1110" s="13" t="s">
        <v>901</v>
      </c>
      <c r="B1110" s="12">
        <v>0</v>
      </c>
    </row>
    <row r="1111" s="5" customFormat="1" ht="17.100000000000001" customHeight="1">
      <c r="A1111" s="13" t="s">
        <v>902</v>
      </c>
      <c r="B1111" s="12">
        <v>0</v>
      </c>
    </row>
    <row r="1112" s="5" customFormat="1" ht="17.100000000000001" customHeight="1">
      <c r="A1112" s="13" t="s">
        <v>903</v>
      </c>
      <c r="B1112" s="12">
        <v>0</v>
      </c>
    </row>
    <row r="1113" s="5" customFormat="1" ht="17.100000000000001" customHeight="1">
      <c r="A1113" s="13" t="s">
        <v>904</v>
      </c>
      <c r="B1113" s="12">
        <v>0</v>
      </c>
    </row>
    <row r="1114" s="5" customFormat="1" ht="17.100000000000001" customHeight="1">
      <c r="A1114" s="13" t="s">
        <v>905</v>
      </c>
      <c r="B1114" s="12">
        <v>0</v>
      </c>
    </row>
    <row r="1115" s="5" customFormat="1" ht="17.100000000000001" customHeight="1">
      <c r="A1115" s="13" t="s">
        <v>906</v>
      </c>
      <c r="B1115" s="12">
        <v>0</v>
      </c>
    </row>
    <row r="1116" s="5" customFormat="1" ht="17.100000000000001" customHeight="1">
      <c r="A1116" s="14" t="s">
        <v>907</v>
      </c>
      <c r="B1116" s="12">
        <f>SUM(XFD1117:XFD1121)</f>
        <v>519</v>
      </c>
    </row>
    <row r="1117" s="5" customFormat="1" ht="17.100000000000001" customHeight="1">
      <c r="A1117" s="13" t="s">
        <v>908</v>
      </c>
      <c r="B1117" s="12">
        <v>0</v>
      </c>
    </row>
    <row r="1118" s="5" customFormat="1" ht="17.100000000000001" customHeight="1">
      <c r="A1118" s="13" t="s">
        <v>909</v>
      </c>
      <c r="B1118" s="12">
        <v>0</v>
      </c>
    </row>
    <row r="1119" s="5" customFormat="1" ht="17.100000000000001" customHeight="1">
      <c r="A1119" s="13" t="s">
        <v>910</v>
      </c>
      <c r="B1119" s="12">
        <v>0</v>
      </c>
    </row>
    <row r="1120" s="5" customFormat="1" ht="17.100000000000001" customHeight="1">
      <c r="A1120" s="13" t="s">
        <v>911</v>
      </c>
      <c r="B1120" s="12">
        <v>0</v>
      </c>
    </row>
    <row r="1121" s="5" customFormat="1" ht="17.100000000000001" customHeight="1">
      <c r="A1121" s="13" t="s">
        <v>912</v>
      </c>
      <c r="B1121" s="12">
        <v>519</v>
      </c>
    </row>
    <row r="1122" s="5" customFormat="1" ht="17.100000000000001" customHeight="1">
      <c r="A1122" s="14" t="s">
        <v>913</v>
      </c>
      <c r="B1122" s="12">
        <f>SUM(XFD1123:XFD1124)</f>
        <v>0</v>
      </c>
    </row>
    <row r="1123" s="5" customFormat="1" ht="17.100000000000001" customHeight="1">
      <c r="A1123" s="13" t="s">
        <v>914</v>
      </c>
      <c r="B1123" s="12">
        <v>0</v>
      </c>
    </row>
    <row r="1124" s="5" customFormat="1" ht="17.100000000000001" customHeight="1">
      <c r="A1124" s="13" t="s">
        <v>915</v>
      </c>
      <c r="B1124" s="12">
        <v>0</v>
      </c>
    </row>
    <row r="1125" s="5" customFormat="1" ht="17.100000000000001" customHeight="1">
      <c r="A1125" s="14" t="s">
        <v>916</v>
      </c>
      <c r="B1125" s="12">
        <f>SUM(XFD1126:XFD1127)</f>
        <v>1</v>
      </c>
    </row>
    <row r="1126" s="5" customFormat="1" ht="17.100000000000001" customHeight="1">
      <c r="A1126" s="13" t="s">
        <v>917</v>
      </c>
      <c r="B1126" s="12">
        <v>0</v>
      </c>
    </row>
    <row r="1127" s="5" customFormat="1" ht="17.100000000000001" customHeight="1">
      <c r="A1127" s="13" t="s">
        <v>918</v>
      </c>
      <c r="B1127" s="12">
        <v>1</v>
      </c>
    </row>
    <row r="1128" s="5" customFormat="1" ht="17.100000000000001" customHeight="1">
      <c r="A1128" s="14" t="s">
        <v>919</v>
      </c>
      <c r="B1128" s="12">
        <f>SUM(XFD1129:XFD1137)</f>
        <v>260</v>
      </c>
    </row>
    <row r="1129" s="5" customFormat="1" ht="17.100000000000001" customHeight="1">
      <c r="A1129" s="14" t="s">
        <v>920</v>
      </c>
      <c r="B1129" s="12">
        <v>170</v>
      </c>
    </row>
    <row r="1130" s="5" customFormat="1" ht="17.100000000000001" customHeight="1">
      <c r="A1130" s="14" t="s">
        <v>921</v>
      </c>
      <c r="B1130" s="12">
        <v>0</v>
      </c>
    </row>
    <row r="1131" s="5" customFormat="1" ht="17.100000000000001" customHeight="1">
      <c r="A1131" s="14" t="s">
        <v>922</v>
      </c>
      <c r="B1131" s="12">
        <v>0</v>
      </c>
    </row>
    <row r="1132" s="5" customFormat="1" ht="17.100000000000001" customHeight="1">
      <c r="A1132" s="14" t="s">
        <v>923</v>
      </c>
      <c r="B1132" s="12">
        <v>0</v>
      </c>
    </row>
    <row r="1133" s="5" customFormat="1" ht="17.100000000000001" customHeight="1">
      <c r="A1133" s="14" t="s">
        <v>924</v>
      </c>
      <c r="B1133" s="12">
        <v>0</v>
      </c>
    </row>
    <row r="1134" s="5" customFormat="1" ht="16.899999999999999" customHeight="1">
      <c r="A1134" s="14" t="s">
        <v>700</v>
      </c>
      <c r="B1134" s="12">
        <v>0</v>
      </c>
    </row>
    <row r="1135" s="5" customFormat="1" ht="16.899999999999999" customHeight="1">
      <c r="A1135" s="14" t="s">
        <v>925</v>
      </c>
      <c r="B1135" s="12">
        <v>0</v>
      </c>
    </row>
    <row r="1136" s="5" customFormat="1" ht="17.100000000000001" customHeight="1">
      <c r="A1136" s="14" t="s">
        <v>926</v>
      </c>
      <c r="B1136" s="12">
        <v>0</v>
      </c>
    </row>
    <row r="1137" s="5" customFormat="1" ht="17.100000000000001" customHeight="1">
      <c r="A1137" s="14" t="s">
        <v>927</v>
      </c>
      <c r="B1137" s="12">
        <v>90</v>
      </c>
    </row>
    <row r="1138" s="5" customFormat="1" ht="17.100000000000001" customHeight="1">
      <c r="A1138" s="14" t="s">
        <v>928</v>
      </c>
      <c r="B1138" s="12">
        <f>SUM(XFD1139,XFD1166,XFD1181)</f>
        <v>21981</v>
      </c>
    </row>
    <row r="1139" s="5" customFormat="1" ht="17.100000000000001" customHeight="1">
      <c r="A1139" s="14" t="s">
        <v>929</v>
      </c>
      <c r="B1139" s="12">
        <f>SUM(XFD1140:XFD1165)</f>
        <v>20551</v>
      </c>
    </row>
    <row r="1140" s="5" customFormat="1" ht="17.100000000000001" customHeight="1">
      <c r="A1140" s="13" t="s">
        <v>68</v>
      </c>
      <c r="B1140" s="12">
        <v>1939</v>
      </c>
    </row>
    <row r="1141" s="5" customFormat="1" ht="17.100000000000001" customHeight="1">
      <c r="A1141" s="13" t="s">
        <v>69</v>
      </c>
      <c r="B1141" s="12">
        <v>100</v>
      </c>
    </row>
    <row r="1142" s="5" customFormat="1" ht="17.100000000000001" customHeight="1">
      <c r="A1142" s="13" t="s">
        <v>70</v>
      </c>
      <c r="B1142" s="12">
        <v>0</v>
      </c>
    </row>
    <row r="1143" s="5" customFormat="1" ht="17.100000000000001" customHeight="1">
      <c r="A1143" s="13" t="s">
        <v>930</v>
      </c>
      <c r="B1143" s="12">
        <v>142</v>
      </c>
    </row>
    <row r="1144" s="5" customFormat="1" ht="17.100000000000001" customHeight="1">
      <c r="A1144" s="13" t="s">
        <v>931</v>
      </c>
      <c r="B1144" s="12">
        <v>5723</v>
      </c>
    </row>
    <row r="1145" s="5" customFormat="1" ht="17.100000000000001" customHeight="1">
      <c r="A1145" s="13" t="s">
        <v>932</v>
      </c>
      <c r="B1145" s="12">
        <v>4</v>
      </c>
    </row>
    <row r="1146" s="5" customFormat="1" ht="17.100000000000001" customHeight="1">
      <c r="A1146" s="13" t="s">
        <v>933</v>
      </c>
      <c r="B1146" s="12">
        <v>0</v>
      </c>
    </row>
    <row r="1147" s="5" customFormat="1" ht="17.100000000000001" customHeight="1">
      <c r="A1147" s="13" t="s">
        <v>934</v>
      </c>
      <c r="B1147" s="12">
        <v>912</v>
      </c>
    </row>
    <row r="1148" s="5" customFormat="1" ht="17.100000000000001" customHeight="1">
      <c r="A1148" s="13" t="s">
        <v>935</v>
      </c>
      <c r="B1148" s="12">
        <v>1549</v>
      </c>
    </row>
    <row r="1149" s="5" customFormat="1" ht="17.100000000000001" customHeight="1">
      <c r="A1149" s="13" t="s">
        <v>936</v>
      </c>
      <c r="B1149" s="12">
        <v>81</v>
      </c>
    </row>
    <row r="1150" s="5" customFormat="1" ht="17.100000000000001" customHeight="1">
      <c r="A1150" s="13" t="s">
        <v>937</v>
      </c>
      <c r="B1150" s="12">
        <v>1920</v>
      </c>
    </row>
    <row r="1151" s="5" customFormat="1" ht="17.100000000000001" customHeight="1">
      <c r="A1151" s="13" t="s">
        <v>938</v>
      </c>
      <c r="B1151" s="12">
        <v>0</v>
      </c>
    </row>
    <row r="1152" s="5" customFormat="1" ht="17.100000000000001" customHeight="1">
      <c r="A1152" s="13" t="s">
        <v>939</v>
      </c>
      <c r="B1152" s="12">
        <v>0</v>
      </c>
    </row>
    <row r="1153" s="5" customFormat="1" ht="17.100000000000001" customHeight="1">
      <c r="A1153" s="13" t="s">
        <v>940</v>
      </c>
      <c r="B1153" s="12">
        <v>0</v>
      </c>
    </row>
    <row r="1154" s="5" customFormat="1" ht="17.100000000000001" customHeight="1">
      <c r="A1154" s="13" t="s">
        <v>941</v>
      </c>
      <c r="B1154" s="12">
        <v>0</v>
      </c>
    </row>
    <row r="1155" s="5" customFormat="1" ht="17.100000000000001" customHeight="1">
      <c r="A1155" s="13" t="s">
        <v>942</v>
      </c>
      <c r="B1155" s="12">
        <v>0</v>
      </c>
    </row>
    <row r="1156" s="5" customFormat="1" ht="17.100000000000001" customHeight="1">
      <c r="A1156" s="13" t="s">
        <v>943</v>
      </c>
      <c r="B1156" s="12">
        <v>0</v>
      </c>
    </row>
    <row r="1157" s="5" customFormat="1" ht="17.100000000000001" customHeight="1">
      <c r="A1157" s="13" t="s">
        <v>944</v>
      </c>
      <c r="B1157" s="12">
        <v>0</v>
      </c>
    </row>
    <row r="1158" s="5" customFormat="1" ht="17.100000000000001" customHeight="1">
      <c r="A1158" s="13" t="s">
        <v>945</v>
      </c>
      <c r="B1158" s="12">
        <v>0</v>
      </c>
    </row>
    <row r="1159" s="5" customFormat="1" ht="17.100000000000001" customHeight="1">
      <c r="A1159" s="13" t="s">
        <v>946</v>
      </c>
      <c r="B1159" s="12">
        <v>0</v>
      </c>
    </row>
    <row r="1160" s="5" customFormat="1" ht="17.100000000000001" customHeight="1">
      <c r="A1160" s="13" t="s">
        <v>947</v>
      </c>
      <c r="B1160" s="12">
        <v>0</v>
      </c>
    </row>
    <row r="1161" s="5" customFormat="1" ht="17.100000000000001" customHeight="1">
      <c r="A1161" s="13" t="s">
        <v>948</v>
      </c>
      <c r="B1161" s="12">
        <v>0</v>
      </c>
    </row>
    <row r="1162" s="5" customFormat="1" ht="16.899999999999999" customHeight="1">
      <c r="A1162" s="13" t="s">
        <v>949</v>
      </c>
      <c r="B1162" s="12">
        <v>0</v>
      </c>
    </row>
    <row r="1163" s="5" customFormat="1" ht="16.899999999999999" customHeight="1">
      <c r="A1163" s="13" t="s">
        <v>950</v>
      </c>
      <c r="B1163" s="12">
        <v>21</v>
      </c>
    </row>
    <row r="1164" s="5" customFormat="1" ht="16.899999999999999" customHeight="1">
      <c r="A1164" s="13" t="s">
        <v>77</v>
      </c>
      <c r="B1164" s="12">
        <v>4203</v>
      </c>
    </row>
    <row r="1165" s="5" customFormat="1" ht="16.899999999999999" customHeight="1">
      <c r="A1165" s="13" t="s">
        <v>951</v>
      </c>
      <c r="B1165" s="12">
        <v>3957</v>
      </c>
    </row>
    <row r="1166" s="5" customFormat="1" ht="16.899999999999999" customHeight="1">
      <c r="A1166" s="14" t="s">
        <v>952</v>
      </c>
      <c r="B1166" s="12">
        <f>SUM(XFD1167:XFD1180)</f>
        <v>1415</v>
      </c>
    </row>
    <row r="1167" s="5" customFormat="1" ht="16.899999999999999" customHeight="1">
      <c r="A1167" s="13" t="s">
        <v>68</v>
      </c>
      <c r="B1167" s="12">
        <v>119</v>
      </c>
    </row>
    <row r="1168" s="5" customFormat="1" ht="16.899999999999999" customHeight="1">
      <c r="A1168" s="13" t="s">
        <v>69</v>
      </c>
      <c r="B1168" s="12">
        <v>30</v>
      </c>
    </row>
    <row r="1169" s="5" customFormat="1" ht="16.899999999999999" customHeight="1">
      <c r="A1169" s="13" t="s">
        <v>70</v>
      </c>
      <c r="B1169" s="12">
        <v>0</v>
      </c>
    </row>
    <row r="1170" s="5" customFormat="1" ht="16.899999999999999" customHeight="1">
      <c r="A1170" s="13" t="s">
        <v>953</v>
      </c>
      <c r="B1170" s="12">
        <v>10</v>
      </c>
    </row>
    <row r="1171" s="5" customFormat="1" ht="16.899999999999999" customHeight="1">
      <c r="A1171" s="13" t="s">
        <v>954</v>
      </c>
      <c r="B1171" s="12">
        <v>0</v>
      </c>
    </row>
    <row r="1172" s="5" customFormat="1" ht="17.100000000000001" customHeight="1">
      <c r="A1172" s="13" t="s">
        <v>955</v>
      </c>
      <c r="B1172" s="12">
        <v>0</v>
      </c>
    </row>
    <row r="1173" s="5" customFormat="1" ht="17.100000000000001" customHeight="1">
      <c r="A1173" s="13" t="s">
        <v>956</v>
      </c>
      <c r="B1173" s="12">
        <v>0</v>
      </c>
    </row>
    <row r="1174" s="5" customFormat="1" ht="17.100000000000001" customHeight="1">
      <c r="A1174" s="13" t="s">
        <v>957</v>
      </c>
      <c r="B1174" s="12">
        <v>161</v>
      </c>
    </row>
    <row r="1175" s="5" customFormat="1" ht="17.100000000000001" customHeight="1">
      <c r="A1175" s="13" t="s">
        <v>958</v>
      </c>
      <c r="B1175" s="12">
        <v>369</v>
      </c>
    </row>
    <row r="1176" s="5" customFormat="1" ht="17.100000000000001" customHeight="1">
      <c r="A1176" s="13" t="s">
        <v>959</v>
      </c>
      <c r="B1176" s="12">
        <v>290</v>
      </c>
    </row>
    <row r="1177" s="5" customFormat="1" ht="17.100000000000001" customHeight="1">
      <c r="A1177" s="13" t="s">
        <v>960</v>
      </c>
      <c r="B1177" s="12">
        <v>0</v>
      </c>
    </row>
    <row r="1178" s="5" customFormat="1" ht="17.100000000000001" customHeight="1">
      <c r="A1178" s="13" t="s">
        <v>961</v>
      </c>
      <c r="B1178" s="12">
        <v>0</v>
      </c>
    </row>
    <row r="1179" s="5" customFormat="1" ht="17.100000000000001" customHeight="1">
      <c r="A1179" s="13" t="s">
        <v>962</v>
      </c>
      <c r="B1179" s="12">
        <v>0</v>
      </c>
    </row>
    <row r="1180" s="5" customFormat="1" ht="17.100000000000001" customHeight="1">
      <c r="A1180" s="13" t="s">
        <v>963</v>
      </c>
      <c r="B1180" s="12">
        <v>436</v>
      </c>
    </row>
    <row r="1181" s="5" customFormat="1" ht="17.100000000000001" customHeight="1">
      <c r="A1181" s="14" t="s">
        <v>964</v>
      </c>
      <c r="B1181" s="12">
        <f>XFD1182</f>
        <v>15</v>
      </c>
    </row>
    <row r="1182" s="5" customFormat="1" ht="17.100000000000001" customHeight="1">
      <c r="A1182" s="13" t="s">
        <v>965</v>
      </c>
      <c r="B1182" s="12">
        <v>15</v>
      </c>
    </row>
    <row r="1183" s="5" customFormat="1" ht="17.100000000000001" customHeight="1">
      <c r="A1183" s="14" t="s">
        <v>966</v>
      </c>
      <c r="B1183" s="12">
        <f>SUM(XFD1184,XFD1195,XFD1199)</f>
        <v>45170</v>
      </c>
    </row>
    <row r="1184" s="5" customFormat="1" ht="17.100000000000001" customHeight="1">
      <c r="A1184" s="14" t="s">
        <v>967</v>
      </c>
      <c r="B1184" s="12">
        <f>SUM(XFD1185:XFD1194)</f>
        <v>24844</v>
      </c>
    </row>
    <row r="1185" s="5" customFormat="1" ht="17.100000000000001" customHeight="1">
      <c r="A1185" s="13" t="s">
        <v>968</v>
      </c>
      <c r="B1185" s="12">
        <v>0</v>
      </c>
    </row>
    <row r="1186" s="5" customFormat="1" ht="17.100000000000001" customHeight="1">
      <c r="A1186" s="13" t="s">
        <v>969</v>
      </c>
      <c r="B1186" s="12">
        <v>0</v>
      </c>
    </row>
    <row r="1187" s="5" customFormat="1" ht="17.100000000000001" customHeight="1">
      <c r="A1187" s="13" t="s">
        <v>970</v>
      </c>
      <c r="B1187" s="12">
        <v>1</v>
      </c>
    </row>
    <row r="1188" s="5" customFormat="1" ht="17.100000000000001" customHeight="1">
      <c r="A1188" s="13" t="s">
        <v>971</v>
      </c>
      <c r="B1188" s="12">
        <v>0</v>
      </c>
    </row>
    <row r="1189" s="5" customFormat="1" ht="17.100000000000001" customHeight="1">
      <c r="A1189" s="13" t="s">
        <v>972</v>
      </c>
      <c r="B1189" s="12">
        <v>823</v>
      </c>
    </row>
    <row r="1190" s="5" customFormat="1" ht="17.100000000000001" customHeight="1">
      <c r="A1190" s="13" t="s">
        <v>973</v>
      </c>
      <c r="B1190" s="12">
        <v>3044</v>
      </c>
    </row>
    <row r="1191" s="5" customFormat="1" ht="17.100000000000001" customHeight="1">
      <c r="A1191" s="13" t="s">
        <v>974</v>
      </c>
      <c r="B1191" s="12">
        <v>280</v>
      </c>
    </row>
    <row r="1192" s="5" customFormat="1" ht="17.100000000000001" customHeight="1">
      <c r="A1192" s="13" t="s">
        <v>975</v>
      </c>
      <c r="B1192" s="12">
        <v>20696</v>
      </c>
    </row>
    <row r="1193" s="5" customFormat="1" ht="17.100000000000001" customHeight="1">
      <c r="A1193" s="13" t="s">
        <v>976</v>
      </c>
      <c r="B1193" s="12">
        <v>0</v>
      </c>
    </row>
    <row r="1194" s="5" customFormat="1" ht="17.100000000000001" customHeight="1">
      <c r="A1194" s="13" t="s">
        <v>977</v>
      </c>
      <c r="B1194" s="12">
        <v>0</v>
      </c>
    </row>
    <row r="1195" s="5" customFormat="1" ht="17.100000000000001" customHeight="1">
      <c r="A1195" s="14" t="s">
        <v>978</v>
      </c>
      <c r="B1195" s="12">
        <f>SUM(XFD1196:XFD1198)</f>
        <v>17892</v>
      </c>
    </row>
    <row r="1196" s="5" customFormat="1" ht="17.100000000000001" customHeight="1">
      <c r="A1196" s="13" t="s">
        <v>979</v>
      </c>
      <c r="B1196" s="12">
        <v>16812</v>
      </c>
    </row>
    <row r="1197" s="5" customFormat="1" ht="17.100000000000001" customHeight="1">
      <c r="A1197" s="13" t="s">
        <v>980</v>
      </c>
      <c r="B1197" s="12">
        <v>1067</v>
      </c>
    </row>
    <row r="1198" s="5" customFormat="1" ht="17.100000000000001" customHeight="1">
      <c r="A1198" s="13" t="s">
        <v>981</v>
      </c>
      <c r="B1198" s="12">
        <v>13</v>
      </c>
    </row>
    <row r="1199" s="5" customFormat="1" ht="17.100000000000001" customHeight="1">
      <c r="A1199" s="14" t="s">
        <v>982</v>
      </c>
      <c r="B1199" s="12">
        <f>SUM(XFD1200:XFD1202)</f>
        <v>2434</v>
      </c>
    </row>
    <row r="1200" s="5" customFormat="1" ht="16.899999999999999" customHeight="1">
      <c r="A1200" s="13" t="s">
        <v>983</v>
      </c>
      <c r="B1200" s="12">
        <v>300</v>
      </c>
    </row>
    <row r="1201" s="5" customFormat="1" ht="16.899999999999999" customHeight="1">
      <c r="A1201" s="13" t="s">
        <v>984</v>
      </c>
      <c r="B1201" s="12">
        <v>1041</v>
      </c>
    </row>
    <row r="1202" s="5" customFormat="1" ht="17.100000000000001" customHeight="1">
      <c r="A1202" s="13" t="s">
        <v>985</v>
      </c>
      <c r="B1202" s="12">
        <v>1093</v>
      </c>
    </row>
    <row r="1203" s="5" customFormat="1" ht="17.100000000000001" customHeight="1">
      <c r="A1203" s="14" t="s">
        <v>986</v>
      </c>
      <c r="B1203" s="12">
        <f>SUM(XFD1204,XFD1222,XFD1228,XFD1234)</f>
        <v>4575</v>
      </c>
    </row>
    <row r="1204" s="5" customFormat="1" ht="17.100000000000001" customHeight="1">
      <c r="A1204" s="14" t="s">
        <v>987</v>
      </c>
      <c r="B1204" s="12">
        <f>SUM(XFD1205:XFD1221)</f>
        <v>3277</v>
      </c>
    </row>
    <row r="1205" s="5" customFormat="1" ht="17.100000000000001" customHeight="1">
      <c r="A1205" s="13" t="s">
        <v>68</v>
      </c>
      <c r="B1205" s="12">
        <v>200</v>
      </c>
    </row>
    <row r="1206" s="5" customFormat="1" ht="17.100000000000001" customHeight="1">
      <c r="A1206" s="13" t="s">
        <v>69</v>
      </c>
      <c r="B1206" s="12">
        <v>3</v>
      </c>
    </row>
    <row r="1207" s="5" customFormat="1" ht="17.100000000000001" customHeight="1">
      <c r="A1207" s="13" t="s">
        <v>70</v>
      </c>
      <c r="B1207" s="12">
        <v>0</v>
      </c>
    </row>
    <row r="1208" s="5" customFormat="1" ht="17.100000000000001" customHeight="1">
      <c r="A1208" s="13" t="s">
        <v>988</v>
      </c>
      <c r="B1208" s="12">
        <v>0</v>
      </c>
    </row>
    <row r="1209" s="5" customFormat="1" ht="17.100000000000001" customHeight="1">
      <c r="A1209" s="13" t="s">
        <v>989</v>
      </c>
      <c r="B1209" s="12">
        <v>0</v>
      </c>
    </row>
    <row r="1210" s="5" customFormat="1" ht="17.100000000000001" customHeight="1">
      <c r="A1210" s="13" t="s">
        <v>990</v>
      </c>
      <c r="B1210" s="12">
        <v>0</v>
      </c>
    </row>
    <row r="1211" s="5" customFormat="1" ht="17.100000000000001" customHeight="1">
      <c r="A1211" s="13" t="s">
        <v>991</v>
      </c>
      <c r="B1211" s="12">
        <v>0</v>
      </c>
    </row>
    <row r="1212" s="5" customFormat="1" ht="17.100000000000001" customHeight="1">
      <c r="A1212" s="13" t="s">
        <v>992</v>
      </c>
      <c r="B1212" s="12">
        <v>3</v>
      </c>
    </row>
    <row r="1213" s="5" customFormat="1" ht="17.100000000000001" customHeight="1">
      <c r="A1213" s="13" t="s">
        <v>993</v>
      </c>
      <c r="B1213" s="12">
        <v>0</v>
      </c>
    </row>
    <row r="1214" s="5" customFormat="1" ht="17.100000000000001" customHeight="1">
      <c r="A1214" s="13" t="s">
        <v>994</v>
      </c>
      <c r="B1214" s="12">
        <v>0</v>
      </c>
    </row>
    <row r="1215" s="5" customFormat="1" ht="17.100000000000001" customHeight="1">
      <c r="A1215" s="13" t="s">
        <v>995</v>
      </c>
      <c r="B1215" s="12">
        <v>828</v>
      </c>
    </row>
    <row r="1216" s="5" customFormat="1" ht="17.100000000000001" customHeight="1">
      <c r="A1216" s="13" t="s">
        <v>996</v>
      </c>
      <c r="B1216" s="12">
        <v>0</v>
      </c>
    </row>
    <row r="1217" s="5" customFormat="1" ht="17.100000000000001" customHeight="1">
      <c r="A1217" s="13" t="s">
        <v>997</v>
      </c>
      <c r="B1217" s="12">
        <v>0</v>
      </c>
    </row>
    <row r="1218" s="5" customFormat="1" ht="17.100000000000001" customHeight="1">
      <c r="A1218" s="13" t="s">
        <v>998</v>
      </c>
      <c r="B1218" s="12">
        <v>0</v>
      </c>
    </row>
    <row r="1219" s="5" customFormat="1" ht="17.100000000000001" customHeight="1">
      <c r="A1219" s="13" t="s">
        <v>999</v>
      </c>
      <c r="B1219" s="12">
        <v>0</v>
      </c>
    </row>
    <row r="1220" s="5" customFormat="1" ht="17.100000000000001" customHeight="1">
      <c r="A1220" s="13" t="s">
        <v>77</v>
      </c>
      <c r="B1220" s="12">
        <v>159</v>
      </c>
    </row>
    <row r="1221" s="5" customFormat="1" ht="17.100000000000001" customHeight="1">
      <c r="A1221" s="13" t="s">
        <v>1000</v>
      </c>
      <c r="B1221" s="12">
        <v>2084</v>
      </c>
    </row>
    <row r="1222" s="5" customFormat="1" ht="17.100000000000001" customHeight="1">
      <c r="A1222" s="14" t="s">
        <v>1001</v>
      </c>
      <c r="B1222" s="12">
        <f>SUM(XFD1223:XFD1227)</f>
        <v>0</v>
      </c>
    </row>
    <row r="1223" s="5" customFormat="1" ht="17.100000000000001" customHeight="1">
      <c r="A1223" s="13" t="s">
        <v>1002</v>
      </c>
      <c r="B1223" s="12">
        <v>0</v>
      </c>
    </row>
    <row r="1224" s="5" customFormat="1" ht="17.100000000000001" customHeight="1">
      <c r="A1224" s="13" t="s">
        <v>1003</v>
      </c>
      <c r="B1224" s="12">
        <v>0</v>
      </c>
    </row>
    <row r="1225" s="5" customFormat="1" ht="16.899999999999999" customHeight="1">
      <c r="A1225" s="13" t="s">
        <v>1004</v>
      </c>
      <c r="B1225" s="12">
        <v>0</v>
      </c>
    </row>
    <row r="1226" s="5" customFormat="1" ht="16.899999999999999" customHeight="1">
      <c r="A1226" s="13" t="s">
        <v>1005</v>
      </c>
      <c r="B1226" s="12">
        <v>0</v>
      </c>
    </row>
    <row r="1227" s="5" customFormat="1" ht="16.899999999999999" customHeight="1">
      <c r="A1227" s="13" t="s">
        <v>1006</v>
      </c>
      <c r="B1227" s="12">
        <v>0</v>
      </c>
    </row>
    <row r="1228" s="5" customFormat="1" ht="17.100000000000001" customHeight="1">
      <c r="A1228" s="14" t="s">
        <v>1007</v>
      </c>
      <c r="B1228" s="12">
        <f>SUM(XFD1229:XFD1233)</f>
        <v>898</v>
      </c>
    </row>
    <row r="1229" s="5" customFormat="1" ht="17.100000000000001" customHeight="1">
      <c r="A1229" s="13" t="s">
        <v>1008</v>
      </c>
      <c r="B1229" s="12">
        <v>767</v>
      </c>
    </row>
    <row r="1230" s="5" customFormat="1" ht="17.100000000000001" customHeight="1">
      <c r="A1230" s="13" t="s">
        <v>1009</v>
      </c>
      <c r="B1230" s="12">
        <v>0</v>
      </c>
    </row>
    <row r="1231" s="5" customFormat="1" ht="17.100000000000001" customHeight="1">
      <c r="A1231" s="13" t="s">
        <v>1010</v>
      </c>
      <c r="B1231" s="12">
        <v>131</v>
      </c>
    </row>
    <row r="1232" s="5" customFormat="1" ht="17.100000000000001" customHeight="1">
      <c r="A1232" s="13" t="s">
        <v>1011</v>
      </c>
      <c r="B1232" s="12">
        <v>0</v>
      </c>
    </row>
    <row r="1233" s="5" customFormat="1" ht="17.100000000000001" customHeight="1">
      <c r="A1233" s="13" t="s">
        <v>1012</v>
      </c>
      <c r="B1233" s="12">
        <v>0</v>
      </c>
    </row>
    <row r="1234" s="5" customFormat="1" ht="16.899999999999999" customHeight="1">
      <c r="A1234" s="14" t="s">
        <v>1013</v>
      </c>
      <c r="B1234" s="12">
        <f>SUM(XFD1235:XFD1246)</f>
        <v>400</v>
      </c>
    </row>
    <row r="1235" s="5" customFormat="1" ht="17.100000000000001" customHeight="1">
      <c r="A1235" s="13" t="s">
        <v>1014</v>
      </c>
      <c r="B1235" s="12">
        <v>0</v>
      </c>
    </row>
    <row r="1236" s="5" customFormat="1" ht="17.100000000000001" customHeight="1">
      <c r="A1236" s="13" t="s">
        <v>1015</v>
      </c>
      <c r="B1236" s="12">
        <v>0</v>
      </c>
    </row>
    <row r="1237" s="5" customFormat="1" ht="17.100000000000001" customHeight="1">
      <c r="A1237" s="13" t="s">
        <v>1016</v>
      </c>
      <c r="B1237" s="12">
        <v>0</v>
      </c>
    </row>
    <row r="1238" s="5" customFormat="1" ht="17.100000000000001" customHeight="1">
      <c r="A1238" s="13" t="s">
        <v>1017</v>
      </c>
      <c r="B1238" s="12">
        <v>0</v>
      </c>
    </row>
    <row r="1239" s="5" customFormat="1" ht="17.100000000000001" customHeight="1">
      <c r="A1239" s="13" t="s">
        <v>1018</v>
      </c>
      <c r="B1239" s="12">
        <v>0</v>
      </c>
    </row>
    <row r="1240" s="5" customFormat="1" ht="17.100000000000001" customHeight="1">
      <c r="A1240" s="13" t="s">
        <v>1019</v>
      </c>
      <c r="B1240" s="12">
        <v>0</v>
      </c>
    </row>
    <row r="1241" s="5" customFormat="1" ht="17.100000000000001" customHeight="1">
      <c r="A1241" s="13" t="s">
        <v>1020</v>
      </c>
      <c r="B1241" s="12">
        <v>0</v>
      </c>
    </row>
    <row r="1242" s="5" customFormat="1" ht="17.100000000000001" customHeight="1">
      <c r="A1242" s="13" t="s">
        <v>1021</v>
      </c>
      <c r="B1242" s="12">
        <v>0</v>
      </c>
    </row>
    <row r="1243" s="5" customFormat="1" ht="17.100000000000001" customHeight="1">
      <c r="A1243" s="13" t="s">
        <v>1022</v>
      </c>
      <c r="B1243" s="12">
        <v>0</v>
      </c>
    </row>
    <row r="1244" s="5" customFormat="1" ht="17.100000000000001" customHeight="1">
      <c r="A1244" s="13" t="s">
        <v>1023</v>
      </c>
      <c r="B1244" s="12">
        <v>0</v>
      </c>
    </row>
    <row r="1245" s="5" customFormat="1" ht="17.100000000000001" customHeight="1">
      <c r="A1245" s="13" t="s">
        <v>1024</v>
      </c>
      <c r="B1245" s="12">
        <v>400</v>
      </c>
    </row>
    <row r="1246" s="5" customFormat="1" ht="17.100000000000001" customHeight="1">
      <c r="A1246" s="13" t="s">
        <v>1025</v>
      </c>
      <c r="B1246" s="12">
        <v>0</v>
      </c>
    </row>
    <row r="1247" s="5" customFormat="1" ht="17.100000000000001" customHeight="1">
      <c r="A1247" s="14" t="s">
        <v>1026</v>
      </c>
      <c r="B1247" s="12">
        <f>SUM(XFD1248,XFD1259,XFD1265,XFD1273,XFD1286,XFD1290,XFD1294)</f>
        <v>18339</v>
      </c>
    </row>
    <row r="1248" s="5" customFormat="1" ht="17.100000000000001" customHeight="1">
      <c r="A1248" s="14" t="s">
        <v>1027</v>
      </c>
      <c r="B1248" s="12">
        <f>SUM(XFD1249:XFD1258)</f>
        <v>6075</v>
      </c>
    </row>
    <row r="1249" s="5" customFormat="1" ht="17.100000000000001" customHeight="1">
      <c r="A1249" s="13" t="s">
        <v>68</v>
      </c>
      <c r="B1249" s="12">
        <v>1842</v>
      </c>
    </row>
    <row r="1250" s="5" customFormat="1" ht="17.100000000000001" customHeight="1">
      <c r="A1250" s="13" t="s">
        <v>69</v>
      </c>
      <c r="B1250" s="12">
        <v>192</v>
      </c>
    </row>
    <row r="1251" s="5" customFormat="1" ht="17.100000000000001" customHeight="1">
      <c r="A1251" s="13" t="s">
        <v>70</v>
      </c>
      <c r="B1251" s="12">
        <v>0</v>
      </c>
    </row>
    <row r="1252" s="5" customFormat="1" ht="17.100000000000001" customHeight="1">
      <c r="A1252" s="13" t="s">
        <v>1028</v>
      </c>
      <c r="B1252" s="12">
        <v>1406</v>
      </c>
    </row>
    <row r="1253" s="5" customFormat="1" ht="16.899999999999999" customHeight="1">
      <c r="A1253" s="13" t="s">
        <v>1029</v>
      </c>
      <c r="B1253" s="12">
        <v>0</v>
      </c>
    </row>
    <row r="1254" s="5" customFormat="1" ht="17.100000000000001" customHeight="1">
      <c r="A1254" s="13" t="s">
        <v>1030</v>
      </c>
      <c r="B1254" s="12">
        <v>204</v>
      </c>
    </row>
    <row r="1255" s="5" customFormat="1" ht="17.100000000000001" customHeight="1">
      <c r="A1255" s="13" t="s">
        <v>1031</v>
      </c>
      <c r="B1255" s="12">
        <v>984</v>
      </c>
    </row>
    <row r="1256" s="5" customFormat="1" ht="17.100000000000001" customHeight="1">
      <c r="A1256" s="13" t="s">
        <v>1032</v>
      </c>
      <c r="B1256" s="12">
        <v>475</v>
      </c>
    </row>
    <row r="1257" s="5" customFormat="1" ht="17.100000000000001" customHeight="1">
      <c r="A1257" s="13" t="s">
        <v>77</v>
      </c>
      <c r="B1257" s="12">
        <v>366</v>
      </c>
    </row>
    <row r="1258" s="5" customFormat="1" ht="17.100000000000001" customHeight="1">
      <c r="A1258" s="13" t="s">
        <v>1033</v>
      </c>
      <c r="B1258" s="12">
        <v>606</v>
      </c>
    </row>
    <row r="1259" s="5" customFormat="1" ht="17.100000000000001" customHeight="1">
      <c r="A1259" s="14" t="s">
        <v>1034</v>
      </c>
      <c r="B1259" s="12">
        <f>SUM(XFD1260:XFD1264)</f>
        <v>5336</v>
      </c>
    </row>
    <row r="1260" s="5" customFormat="1" ht="17.100000000000001" customHeight="1">
      <c r="A1260" s="13" t="s">
        <v>68</v>
      </c>
      <c r="B1260" s="12">
        <v>2962</v>
      </c>
    </row>
    <row r="1261" s="5" customFormat="1" ht="17.100000000000001" customHeight="1">
      <c r="A1261" s="13" t="s">
        <v>69</v>
      </c>
      <c r="B1261" s="12">
        <v>0</v>
      </c>
    </row>
    <row r="1262" s="5" customFormat="1" ht="17.100000000000001" customHeight="1">
      <c r="A1262" s="13" t="s">
        <v>70</v>
      </c>
      <c r="B1262" s="12">
        <v>0</v>
      </c>
    </row>
    <row r="1263" s="5" customFormat="1" ht="17.100000000000001" customHeight="1">
      <c r="A1263" s="13" t="s">
        <v>1035</v>
      </c>
      <c r="B1263" s="12">
        <v>2244</v>
      </c>
    </row>
    <row r="1264" s="5" customFormat="1" ht="17.100000000000001" customHeight="1">
      <c r="A1264" s="13" t="s">
        <v>1036</v>
      </c>
      <c r="B1264" s="12">
        <v>130</v>
      </c>
    </row>
    <row r="1265" s="5" customFormat="1" ht="17.100000000000001" customHeight="1">
      <c r="A1265" s="14" t="s">
        <v>1037</v>
      </c>
      <c r="B1265" s="12">
        <f>SUM(XFD1266:XFD1272)</f>
        <v>0</v>
      </c>
    </row>
    <row r="1266" s="5" customFormat="1" ht="17.100000000000001" customHeight="1">
      <c r="A1266" s="13" t="s">
        <v>68</v>
      </c>
      <c r="B1266" s="12">
        <v>0</v>
      </c>
    </row>
    <row r="1267" s="5" customFormat="1" ht="17.100000000000001" customHeight="1">
      <c r="A1267" s="13" t="s">
        <v>69</v>
      </c>
      <c r="B1267" s="12">
        <v>0</v>
      </c>
    </row>
    <row r="1268" s="5" customFormat="1" ht="17.100000000000001" customHeight="1">
      <c r="A1268" s="13" t="s">
        <v>70</v>
      </c>
      <c r="B1268" s="12">
        <v>0</v>
      </c>
    </row>
    <row r="1269" s="5" customFormat="1" ht="17.100000000000001" customHeight="1">
      <c r="A1269" s="13" t="s">
        <v>1038</v>
      </c>
      <c r="B1269" s="12">
        <v>0</v>
      </c>
    </row>
    <row r="1270" s="5" customFormat="1" ht="17.100000000000001" customHeight="1">
      <c r="A1270" s="13" t="s">
        <v>1039</v>
      </c>
      <c r="B1270" s="12">
        <v>0</v>
      </c>
    </row>
    <row r="1271" s="5" customFormat="1" ht="17.100000000000001" customHeight="1">
      <c r="A1271" s="13" t="s">
        <v>77</v>
      </c>
      <c r="B1271" s="12">
        <v>0</v>
      </c>
    </row>
    <row r="1272" s="5" customFormat="1" ht="17.100000000000001" customHeight="1">
      <c r="A1272" s="13" t="s">
        <v>1040</v>
      </c>
      <c r="B1272" s="12">
        <v>0</v>
      </c>
    </row>
    <row r="1273" s="5" customFormat="1" ht="17.100000000000001" customHeight="1">
      <c r="A1273" s="14" t="s">
        <v>1041</v>
      </c>
      <c r="B1273" s="12">
        <f>SUM(XFD1274:XFD1285)</f>
        <v>6</v>
      </c>
    </row>
    <row r="1274" s="5" customFormat="1" ht="17.100000000000001" customHeight="1">
      <c r="A1274" s="13" t="s">
        <v>68</v>
      </c>
      <c r="B1274" s="12">
        <v>0</v>
      </c>
    </row>
    <row r="1275" s="5" customFormat="1" ht="17.100000000000001" customHeight="1">
      <c r="A1275" s="13" t="s">
        <v>69</v>
      </c>
      <c r="B1275" s="12">
        <v>0</v>
      </c>
    </row>
    <row r="1276" s="5" customFormat="1" ht="17.100000000000001" customHeight="1">
      <c r="A1276" s="13" t="s">
        <v>70</v>
      </c>
      <c r="B1276" s="12">
        <v>0</v>
      </c>
    </row>
    <row r="1277" s="5" customFormat="1" ht="17.100000000000001" customHeight="1">
      <c r="A1277" s="13" t="s">
        <v>1042</v>
      </c>
      <c r="B1277" s="12">
        <v>0</v>
      </c>
    </row>
    <row r="1278" s="5" customFormat="1" ht="17.100000000000001" customHeight="1">
      <c r="A1278" s="13" t="s">
        <v>1043</v>
      </c>
      <c r="B1278" s="12">
        <v>0</v>
      </c>
    </row>
    <row r="1279" s="5" customFormat="1" ht="17.100000000000001" customHeight="1">
      <c r="A1279" s="13" t="s">
        <v>1044</v>
      </c>
      <c r="B1279" s="12">
        <v>1</v>
      </c>
    </row>
    <row r="1280" s="5" customFormat="1" ht="17.100000000000001" customHeight="1">
      <c r="A1280" s="13" t="s">
        <v>1045</v>
      </c>
      <c r="B1280" s="12">
        <v>0</v>
      </c>
    </row>
    <row r="1281" s="5" customFormat="1" ht="17.100000000000001" customHeight="1">
      <c r="A1281" s="13" t="s">
        <v>1046</v>
      </c>
      <c r="B1281" s="12">
        <v>0</v>
      </c>
    </row>
    <row r="1282" s="5" customFormat="1" ht="17.100000000000001" customHeight="1">
      <c r="A1282" s="13" t="s">
        <v>1047</v>
      </c>
      <c r="B1282" s="12">
        <v>0</v>
      </c>
    </row>
    <row r="1283" s="5" customFormat="1" ht="17.100000000000001" customHeight="1">
      <c r="A1283" s="13" t="s">
        <v>1048</v>
      </c>
      <c r="B1283" s="12">
        <v>0</v>
      </c>
    </row>
    <row r="1284" s="5" customFormat="1" ht="17.100000000000001" customHeight="1">
      <c r="A1284" s="13" t="s">
        <v>1049</v>
      </c>
      <c r="B1284" s="12">
        <v>0</v>
      </c>
    </row>
    <row r="1285" s="5" customFormat="1" ht="17.100000000000001" customHeight="1">
      <c r="A1285" s="13" t="s">
        <v>1050</v>
      </c>
      <c r="B1285" s="12">
        <v>5</v>
      </c>
    </row>
    <row r="1286" s="5" customFormat="1" ht="17.100000000000001" customHeight="1">
      <c r="A1286" s="14" t="s">
        <v>1051</v>
      </c>
      <c r="B1286" s="12">
        <f>SUM(XFD1287:XFD1289)</f>
        <v>2490</v>
      </c>
    </row>
    <row r="1287" s="5" customFormat="1" ht="17.100000000000001" customHeight="1">
      <c r="A1287" s="13" t="s">
        <v>1052</v>
      </c>
      <c r="B1287" s="12">
        <v>1577</v>
      </c>
    </row>
    <row r="1288" s="5" customFormat="1" ht="17.100000000000001" customHeight="1">
      <c r="A1288" s="13" t="s">
        <v>1053</v>
      </c>
      <c r="B1288" s="12">
        <v>20</v>
      </c>
    </row>
    <row r="1289" s="5" customFormat="1" ht="17.100000000000001" customHeight="1">
      <c r="A1289" s="13" t="s">
        <v>1054</v>
      </c>
      <c r="B1289" s="12">
        <v>893</v>
      </c>
    </row>
    <row r="1290" s="5" customFormat="1" ht="17.100000000000001" customHeight="1">
      <c r="A1290" s="14" t="s">
        <v>1055</v>
      </c>
      <c r="B1290" s="15">
        <f>SUM(XFD1291:XFD1293)</f>
        <v>4364</v>
      </c>
    </row>
    <row r="1291" s="5" customFormat="1" ht="17.100000000000001" customHeight="1">
      <c r="A1291" s="13" t="s">
        <v>1056</v>
      </c>
      <c r="B1291" s="12">
        <v>902</v>
      </c>
    </row>
    <row r="1292" s="5" customFormat="1" ht="17.100000000000001" customHeight="1">
      <c r="A1292" s="13" t="s">
        <v>1057</v>
      </c>
      <c r="B1292" s="12">
        <v>3162</v>
      </c>
    </row>
    <row r="1293" s="5" customFormat="1" ht="17.100000000000001" customHeight="1">
      <c r="A1293" s="13" t="s">
        <v>1058</v>
      </c>
      <c r="B1293" s="12">
        <v>300</v>
      </c>
    </row>
    <row r="1294" s="5" customFormat="1" ht="17.100000000000001" customHeight="1">
      <c r="A1294" s="14" t="s">
        <v>1059</v>
      </c>
      <c r="B1294" s="12">
        <f t="shared" ref="B1294:B1297" si="1">XFD1295</f>
        <v>68</v>
      </c>
    </row>
    <row r="1295" s="5" customFormat="1" ht="17.100000000000001" customHeight="1">
      <c r="A1295" s="13" t="s">
        <v>1060</v>
      </c>
      <c r="B1295" s="12">
        <v>68</v>
      </c>
    </row>
    <row r="1296" s="5" customFormat="1" ht="17.100000000000001" customHeight="1">
      <c r="A1296" s="14" t="s">
        <v>1061</v>
      </c>
      <c r="B1296" s="12">
        <f t="shared" si="1"/>
        <v>629</v>
      </c>
    </row>
    <row r="1297" s="5" customFormat="1" ht="17.100000000000001" customHeight="1">
      <c r="A1297" s="14" t="s">
        <v>1062</v>
      </c>
      <c r="B1297" s="12">
        <f t="shared" si="1"/>
        <v>629</v>
      </c>
    </row>
    <row r="1298" s="5" customFormat="1" ht="17.100000000000001" customHeight="1">
      <c r="A1298" s="13" t="s">
        <v>1063</v>
      </c>
      <c r="B1298" s="12">
        <v>629</v>
      </c>
    </row>
    <row r="1299" s="5" customFormat="1" ht="17.100000000000001" customHeight="1">
      <c r="A1299" s="14" t="s">
        <v>1064</v>
      </c>
      <c r="B1299" s="12">
        <f>SUM(XFD1300,XFD1301,XFD1306)</f>
        <v>33896</v>
      </c>
    </row>
    <row r="1300" s="5" customFormat="1" ht="17.100000000000001" customHeight="1">
      <c r="A1300" s="14" t="s">
        <v>1065</v>
      </c>
      <c r="B1300" s="12">
        <v>0</v>
      </c>
    </row>
    <row r="1301" s="5" customFormat="1" ht="17.100000000000001" customHeight="1">
      <c r="A1301" s="14" t="s">
        <v>1066</v>
      </c>
      <c r="B1301" s="12">
        <f>SUM(XFD1302:XFD1305)</f>
        <v>0</v>
      </c>
    </row>
    <row r="1302" s="5" customFormat="1" ht="17.100000000000001" customHeight="1">
      <c r="A1302" s="13" t="s">
        <v>1067</v>
      </c>
      <c r="B1302" s="12">
        <v>0</v>
      </c>
    </row>
    <row r="1303" s="5" customFormat="1" ht="17.100000000000001" customHeight="1">
      <c r="A1303" s="13" t="s">
        <v>1068</v>
      </c>
      <c r="B1303" s="12">
        <v>0</v>
      </c>
    </row>
    <row r="1304" s="5" customFormat="1" ht="17.100000000000001" customHeight="1">
      <c r="A1304" s="13" t="s">
        <v>1069</v>
      </c>
      <c r="B1304" s="12">
        <v>0</v>
      </c>
    </row>
    <row r="1305" s="5" customFormat="1" ht="17.100000000000001" customHeight="1">
      <c r="A1305" s="13" t="s">
        <v>1070</v>
      </c>
      <c r="B1305" s="12">
        <v>0</v>
      </c>
    </row>
    <row r="1306" s="5" customFormat="1" ht="17.100000000000001" customHeight="1">
      <c r="A1306" s="14" t="s">
        <v>1071</v>
      </c>
      <c r="B1306" s="12">
        <f>SUM(XFD1307:XFD1310)</f>
        <v>33896</v>
      </c>
    </row>
    <row r="1307" s="5" customFormat="1" ht="17.100000000000001" customHeight="1">
      <c r="A1307" s="13" t="s">
        <v>1072</v>
      </c>
      <c r="B1307" s="12">
        <v>33428</v>
      </c>
    </row>
    <row r="1308" s="5" customFormat="1" ht="17.100000000000001" customHeight="1">
      <c r="A1308" s="13" t="s">
        <v>1073</v>
      </c>
      <c r="B1308" s="12">
        <v>0</v>
      </c>
    </row>
    <row r="1309" s="5" customFormat="1" ht="17.100000000000001" customHeight="1">
      <c r="A1309" s="13" t="s">
        <v>1074</v>
      </c>
      <c r="B1309" s="12">
        <v>468</v>
      </c>
    </row>
    <row r="1310" s="5" customFormat="1" ht="16.899999999999999" customHeight="1">
      <c r="A1310" s="13" t="s">
        <v>1075</v>
      </c>
      <c r="B1310" s="12">
        <v>0</v>
      </c>
    </row>
    <row r="1311" s="5" customFormat="1" ht="17.100000000000001" customHeight="1">
      <c r="A1311" s="14" t="s">
        <v>1076</v>
      </c>
      <c r="B1311" s="12">
        <f>XFD1312+XFD1313+XFD1314</f>
        <v>141</v>
      </c>
    </row>
    <row r="1312" s="5" customFormat="1" ht="17.100000000000001" customHeight="1">
      <c r="A1312" s="14" t="s">
        <v>1077</v>
      </c>
      <c r="B1312" s="12">
        <v>0</v>
      </c>
    </row>
    <row r="1313" s="5" customFormat="1" ht="17.100000000000001" customHeight="1">
      <c r="A1313" s="14" t="s">
        <v>1078</v>
      </c>
      <c r="B1313" s="12">
        <v>0</v>
      </c>
    </row>
    <row r="1314" s="5" customFormat="1" ht="17.100000000000001" customHeight="1">
      <c r="A1314" s="14" t="s">
        <v>1079</v>
      </c>
      <c r="B1314" s="12">
        <v>141</v>
      </c>
    </row>
    <row r="1316" s="5" customFormat="1" ht="16.899999999999999" customHeight="1"/>
  </sheetData>
  <mergeCells count="3">
    <mergeCell ref="A1:B1"/>
    <mergeCell ref="A2:B2"/>
    <mergeCell ref="A3:B3"/>
  </mergeCells>
  <printOptions headings="0" gridLines="0"/>
  <pageMargins left="0.86597199999999974" right="0.94444399999999995" top="0.66874999999999984" bottom="1" header="0" footer="0"/>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D1"/>
    </sheetView>
  </sheetViews>
  <sheetFormatPr baseColWidth="8" defaultColWidth="7.1640600000000001" defaultRowHeight="12.75" customHeight="1"/>
  <cols>
    <col customWidth="1" min="1" max="1" style="123" width="36"/>
    <col customWidth="1" min="2" max="2" style="123" width="12.664099999999999"/>
    <col customWidth="1" min="3" max="3" style="123" width="39.375"/>
    <col customWidth="1" min="4" max="4" style="123" width="12.664099999999999"/>
    <col customWidth="1" min="5" max="7" style="123" width="7.1640600000000001"/>
    <col bestFit="1" customWidth="1" min="8" max="8" style="123" width="10.375"/>
    <col bestFit="1" customWidth="1" min="9" max="10" style="123" width="9.625"/>
    <col customWidth="1" min="11" max="257" style="123" width="7.1640600000000001"/>
  </cols>
  <sheetData>
    <row r="1" ht="30" customHeight="1">
      <c r="A1" s="124" t="s">
        <v>1916</v>
      </c>
      <c r="B1" s="124"/>
      <c r="C1" s="124"/>
      <c r="D1" s="124"/>
      <c r="E1" s="125"/>
      <c r="F1" s="125"/>
      <c r="G1" s="125"/>
      <c r="H1" s="125"/>
      <c r="I1" s="125"/>
      <c r="J1" s="125"/>
      <c r="K1" s="125"/>
      <c r="L1" s="125"/>
    </row>
    <row r="2" ht="22" customHeight="1">
      <c r="A2" s="126"/>
      <c r="D2" s="153" t="s">
        <v>1148</v>
      </c>
    </row>
    <row r="3" ht="28" customHeight="1">
      <c r="A3" s="155" t="s">
        <v>1864</v>
      </c>
      <c r="B3" s="155" t="s">
        <v>1865</v>
      </c>
      <c r="C3" s="155" t="s">
        <v>1864</v>
      </c>
      <c r="D3" s="155" t="s">
        <v>1865</v>
      </c>
    </row>
    <row r="4" ht="28" customHeight="1">
      <c r="A4" s="163" t="s">
        <v>1917</v>
      </c>
      <c r="B4" s="164">
        <v>1476.954894</v>
      </c>
      <c r="C4" s="164" t="s">
        <v>1918</v>
      </c>
      <c r="D4" s="164">
        <v>2796.1948629999997</v>
      </c>
    </row>
    <row r="5" ht="28" customHeight="1">
      <c r="A5" s="163" t="s">
        <v>1839</v>
      </c>
      <c r="B5" s="164">
        <v>0</v>
      </c>
      <c r="C5" s="164" t="s">
        <v>1919</v>
      </c>
      <c r="D5" s="164">
        <v>606.67066</v>
      </c>
    </row>
    <row r="6" ht="28" customHeight="1">
      <c r="A6" s="163" t="s">
        <v>1869</v>
      </c>
      <c r="B6" s="164">
        <v>98.469773000000004</v>
      </c>
      <c r="C6" s="164" t="s">
        <v>1920</v>
      </c>
      <c r="D6" s="164">
        <v>0</v>
      </c>
    </row>
    <row r="7" ht="28" customHeight="1">
      <c r="A7" s="163" t="s">
        <v>1910</v>
      </c>
      <c r="B7" s="164">
        <v>6.5136310000000002</v>
      </c>
      <c r="C7" s="164" t="s">
        <v>1921</v>
      </c>
      <c r="D7" s="164">
        <v>3.5478000000000001</v>
      </c>
    </row>
    <row r="8" ht="28" customHeight="1">
      <c r="A8" s="165"/>
      <c r="B8" s="164"/>
      <c r="C8" s="164" t="s">
        <v>1922</v>
      </c>
      <c r="D8" s="164">
        <v>14.620177999999999</v>
      </c>
    </row>
    <row r="9" ht="28" customHeight="1">
      <c r="A9" s="163" t="s">
        <v>1911</v>
      </c>
      <c r="B9" s="164">
        <v>1581.938298</v>
      </c>
      <c r="C9" s="164" t="s">
        <v>1923</v>
      </c>
      <c r="D9" s="164">
        <v>2814.3628410000001</v>
      </c>
    </row>
    <row r="10" ht="28" customHeight="1">
      <c r="A10" s="163" t="s">
        <v>1912</v>
      </c>
      <c r="B10" s="164">
        <v>0</v>
      </c>
      <c r="C10" s="164" t="s">
        <v>1924</v>
      </c>
      <c r="D10" s="164">
        <v>0</v>
      </c>
    </row>
    <row r="11" ht="28" customHeight="1">
      <c r="A11" s="163" t="s">
        <v>1913</v>
      </c>
      <c r="B11" s="164">
        <v>0</v>
      </c>
      <c r="C11" s="164" t="s">
        <v>1925</v>
      </c>
      <c r="D11" s="164">
        <v>101</v>
      </c>
    </row>
    <row r="12" ht="28" customHeight="1">
      <c r="A12" s="163" t="s">
        <v>1914</v>
      </c>
      <c r="B12" s="164">
        <v>1581.938298</v>
      </c>
      <c r="C12" s="164" t="s">
        <v>1926</v>
      </c>
      <c r="D12" s="164">
        <v>2915.3628410000001</v>
      </c>
    </row>
    <row r="13" ht="28" customHeight="1">
      <c r="A13" s="165"/>
      <c r="B13" s="164"/>
      <c r="C13" s="164" t="s">
        <v>1927</v>
      </c>
      <c r="D13" s="164">
        <v>-1333.4245429999999</v>
      </c>
    </row>
    <row r="14" ht="28" customHeight="1">
      <c r="A14" s="163" t="s">
        <v>1915</v>
      </c>
      <c r="B14" s="164">
        <v>8209.0213060000005</v>
      </c>
      <c r="C14" s="164" t="s">
        <v>1928</v>
      </c>
      <c r="D14" s="164">
        <v>6875.5967629999996</v>
      </c>
    </row>
    <row r="15" ht="28" customHeight="1">
      <c r="A15" s="163" t="s">
        <v>1929</v>
      </c>
      <c r="B15" s="164">
        <v>0</v>
      </c>
      <c r="C15" s="164" t="s">
        <v>1929</v>
      </c>
      <c r="D15" s="164">
        <v>0</v>
      </c>
    </row>
    <row r="16" ht="28" customHeight="1">
      <c r="A16" s="163" t="s">
        <v>1884</v>
      </c>
      <c r="B16" s="164">
        <v>9790.9596040000015</v>
      </c>
      <c r="C16" s="164" t="s">
        <v>1885</v>
      </c>
      <c r="D16" s="164">
        <v>9790.9596040000015</v>
      </c>
    </row>
  </sheetData>
  <mergeCells count="1">
    <mergeCell ref="A1:D1"/>
  </mergeCells>
  <printOptions headings="0" gridLines="0"/>
  <pageMargins left="0.75138900000000008" right="0.75138900000000008" top="1" bottom="1" header="0.5" footer="0.5"/>
  <pageSetup paperSize="9" scale="95" firstPageNumber="1" fitToWidth="1" fitToHeight="1" pageOrder="downThenOver" orientation="portrait" usePrinterDefaults="1" blackAndWhite="0" draft="0" cellComments="none" useFirstPageNumber="0" errors="displayed" horizontalDpi="600" verticalDpi="0" copies="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1" activeCellId="0" sqref="A1:D1"/>
    </sheetView>
  </sheetViews>
  <sheetFormatPr baseColWidth="8" defaultColWidth="7.1640600000000001" defaultRowHeight="12.75" customHeight="1"/>
  <cols>
    <col customWidth="1" min="1" max="1" style="123" width="36"/>
    <col customWidth="1" min="2" max="2" style="123" width="12.664099999999999"/>
    <col customWidth="1" min="3" max="3" style="123" width="30"/>
    <col customWidth="1" min="4" max="4" style="123" width="16.25"/>
    <col customWidth="1" min="5" max="8" style="123" width="7.1640600000000001"/>
    <col bestFit="1" customWidth="1" min="9" max="9" style="123" width="9.625"/>
    <col customWidth="1" min="10" max="257" style="123" width="7.1640600000000001"/>
  </cols>
  <sheetData>
    <row r="1" ht="52" customHeight="1">
      <c r="A1" s="124" t="s">
        <v>1930</v>
      </c>
      <c r="B1" s="124"/>
      <c r="C1" s="124"/>
      <c r="D1" s="124"/>
      <c r="E1" s="125"/>
      <c r="F1" s="125"/>
      <c r="G1" s="125"/>
      <c r="H1" s="125"/>
      <c r="I1" s="125"/>
      <c r="J1" s="125"/>
      <c r="K1" s="125"/>
      <c r="L1" s="125"/>
    </row>
    <row r="2" ht="12.75">
      <c r="A2" s="126"/>
      <c r="D2" s="153" t="s">
        <v>1148</v>
      </c>
    </row>
    <row r="3" s="151" customFormat="1" ht="28" customHeight="1">
      <c r="A3" s="155" t="s">
        <v>1864</v>
      </c>
      <c r="B3" s="155" t="s">
        <v>1865</v>
      </c>
      <c r="C3" s="155" t="s">
        <v>1864</v>
      </c>
      <c r="D3" s="155" t="s">
        <v>1865</v>
      </c>
    </row>
    <row r="4" s="151" customFormat="1" ht="28" customHeight="1">
      <c r="A4" s="165" t="s">
        <v>1931</v>
      </c>
      <c r="B4" s="159">
        <v>1960.8938620000001</v>
      </c>
      <c r="C4" s="159" t="s">
        <v>1932</v>
      </c>
      <c r="D4" s="159">
        <v>378.22949999999997</v>
      </c>
    </row>
    <row r="5" s="151" customFormat="1" ht="28" customHeight="1">
      <c r="A5" s="165" t="s">
        <v>1933</v>
      </c>
      <c r="B5" s="159">
        <v>0</v>
      </c>
      <c r="C5" s="159" t="s">
        <v>1934</v>
      </c>
      <c r="D5" s="159">
        <v>66.433499999999995</v>
      </c>
    </row>
    <row r="6" s="151" customFormat="1" ht="28" customHeight="1">
      <c r="A6" s="165" t="s">
        <v>1935</v>
      </c>
      <c r="B6" s="159">
        <v>49.930371000000001</v>
      </c>
      <c r="C6" s="159" t="s">
        <v>1936</v>
      </c>
      <c r="D6" s="159">
        <v>0</v>
      </c>
    </row>
    <row r="7" s="151" customFormat="1" ht="28" customHeight="1">
      <c r="A7" s="165" t="s">
        <v>1937</v>
      </c>
      <c r="B7" s="159">
        <v>0</v>
      </c>
      <c r="C7" s="159" t="s">
        <v>1938</v>
      </c>
      <c r="D7" s="159">
        <v>0</v>
      </c>
    </row>
    <row r="8" s="151" customFormat="1" ht="28" customHeight="1">
      <c r="A8" s="165" t="s">
        <v>1939</v>
      </c>
      <c r="B8" s="159">
        <v>11.999815</v>
      </c>
      <c r="C8" s="159" t="s">
        <v>1940</v>
      </c>
      <c r="D8" s="159">
        <v>4.6782000000000004</v>
      </c>
    </row>
    <row r="9" s="151" customFormat="1" ht="28" customHeight="1">
      <c r="A9" s="165"/>
      <c r="B9" s="159"/>
      <c r="C9" s="159" t="s">
        <v>1941</v>
      </c>
      <c r="D9" s="159">
        <v>940.9624</v>
      </c>
    </row>
    <row r="10" s="151" customFormat="1" ht="28" customHeight="1">
      <c r="A10" s="165"/>
      <c r="B10" s="159"/>
      <c r="C10" s="159" t="s">
        <v>1942</v>
      </c>
      <c r="D10" s="159">
        <v>21.899999999999999</v>
      </c>
    </row>
    <row r="11" s="151" customFormat="1" ht="28" customHeight="1">
      <c r="A11" s="165"/>
      <c r="B11" s="159"/>
      <c r="C11" s="159" t="s">
        <v>1943</v>
      </c>
      <c r="D11" s="159">
        <v>0</v>
      </c>
    </row>
    <row r="12" s="151" customFormat="1" ht="28" customHeight="1">
      <c r="A12" s="165"/>
      <c r="B12" s="159"/>
      <c r="C12" s="159" t="s">
        <v>1944</v>
      </c>
      <c r="D12" s="159">
        <v>15.219776000000001</v>
      </c>
    </row>
    <row r="13" s="151" customFormat="1" ht="28" customHeight="1">
      <c r="A13" s="165" t="s">
        <v>1945</v>
      </c>
      <c r="B13" s="159">
        <v>2022.8240479999999</v>
      </c>
      <c r="C13" s="159" t="s">
        <v>1946</v>
      </c>
      <c r="D13" s="159">
        <v>1427.423376</v>
      </c>
    </row>
    <row r="14" s="151" customFormat="1" ht="28" customHeight="1">
      <c r="A14" s="165" t="s">
        <v>1947</v>
      </c>
      <c r="B14" s="159">
        <v>694</v>
      </c>
      <c r="C14" s="159" t="s">
        <v>1948</v>
      </c>
      <c r="D14" s="159">
        <v>0</v>
      </c>
    </row>
    <row r="15" s="151" customFormat="1" ht="28" customHeight="1">
      <c r="A15" s="165" t="s">
        <v>1949</v>
      </c>
      <c r="B15" s="159">
        <v>0</v>
      </c>
      <c r="C15" s="159" t="s">
        <v>1950</v>
      </c>
      <c r="D15" s="159">
        <v>85</v>
      </c>
    </row>
    <row r="16" s="151" customFormat="1" ht="28" customHeight="1">
      <c r="A16" s="165" t="s">
        <v>1951</v>
      </c>
      <c r="B16" s="159">
        <v>2716.8240479999999</v>
      </c>
      <c r="C16" s="159" t="s">
        <v>1952</v>
      </c>
      <c r="D16" s="159">
        <v>1512.423376</v>
      </c>
    </row>
    <row r="17" s="151" customFormat="1" ht="28" customHeight="1">
      <c r="A17" s="165"/>
      <c r="B17" s="159"/>
      <c r="C17" s="159" t="s">
        <v>1953</v>
      </c>
      <c r="D17" s="159">
        <v>1204.400672</v>
      </c>
    </row>
    <row r="18" s="151" customFormat="1" ht="28" customHeight="1">
      <c r="A18" s="165" t="s">
        <v>1954</v>
      </c>
      <c r="B18" s="159">
        <v>1853.8554219999999</v>
      </c>
      <c r="C18" s="159" t="s">
        <v>1955</v>
      </c>
      <c r="D18" s="159">
        <v>3058.2560940000003</v>
      </c>
    </row>
    <row r="19" s="151" customFormat="1" ht="28" customHeight="1">
      <c r="A19" s="165" t="s">
        <v>1956</v>
      </c>
      <c r="B19" s="159">
        <v>4570.67947</v>
      </c>
      <c r="C19" s="159" t="s">
        <v>1885</v>
      </c>
      <c r="D19" s="159">
        <v>4570.67947</v>
      </c>
    </row>
    <row r="20" s="151" customFormat="1" ht="28" customHeight="1"/>
  </sheetData>
  <mergeCells count="1">
    <mergeCell ref="A1:D1"/>
  </mergeCells>
  <printOptions headings="0" gridLines="0"/>
  <pageMargins left="0.75" right="0.75" top="1" bottom="1" header="0.5" footer="0.5"/>
  <pageSetup paperSize="9" scale="95" firstPageNumber="1" fitToWidth="1" fitToHeight="1" pageOrder="downThenOver" orientation="portrait" usePrinterDefaults="1" blackAndWhite="0" draft="0" cellComments="none" useFirstPageNumber="0" errors="displayed" horizontalDpi="0" verticalDpi="0" copies="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Zeros="0" zoomScale="100" workbookViewId="0">
      <selection activeCell="R21" activeCellId="0" sqref="R21"/>
    </sheetView>
  </sheetViews>
  <sheetFormatPr baseColWidth="8" defaultColWidth="8.0976599999999994" defaultRowHeight="12.75" customHeight="1"/>
  <cols>
    <col customWidth="1" min="1" max="1" style="166" width="25.125"/>
    <col customWidth="1" min="2" max="2" style="167" width="10.023400000000001"/>
    <col customWidth="1" min="3" max="3" style="167" width="11.375"/>
    <col customWidth="1" min="4" max="4" style="167" width="9.6718799999999998"/>
    <col customWidth="1" min="5" max="5" style="167" width="12.4648"/>
    <col customWidth="1" min="6" max="6" style="167" width="10.0078"/>
    <col customWidth="1" min="7" max="7" style="167" width="7.7656200000000002"/>
    <col customWidth="1" min="8" max="8" style="167" width="6.8632799999999996"/>
    <col bestFit="1" customWidth="1" min="9" max="9" style="167" width="8.125"/>
    <col customWidth="1" min="10" max="10" style="167" width="8.0976599999999994"/>
    <col bestFit="1" customWidth="1" min="11" max="11" style="167" width="9.3320299999999996"/>
    <col customWidth="1" min="12" max="257" style="167" width="8.0976599999999994"/>
  </cols>
  <sheetData>
    <row r="1" s="167" customFormat="1">
      <c r="A1" s="168" t="s">
        <v>1957</v>
      </c>
      <c r="B1" s="169"/>
      <c r="C1" s="169"/>
      <c r="D1" s="169"/>
      <c r="E1" s="169"/>
      <c r="F1" s="169"/>
      <c r="G1" s="169"/>
      <c r="H1" s="169"/>
      <c r="K1" s="167"/>
    </row>
    <row r="2" s="167" customFormat="1" ht="15" customHeight="1">
      <c r="A2" s="170"/>
      <c r="B2" s="170"/>
      <c r="C2" s="170"/>
      <c r="D2" s="170"/>
      <c r="E2" s="170"/>
      <c r="F2" s="170"/>
      <c r="G2" s="171" t="s">
        <v>1148</v>
      </c>
      <c r="H2" s="172"/>
      <c r="K2" s="167"/>
    </row>
    <row r="3" s="167" customFormat="1" ht="24">
      <c r="A3" s="173" t="s">
        <v>1958</v>
      </c>
      <c r="B3" s="174" t="s">
        <v>1959</v>
      </c>
      <c r="C3" s="174" t="s">
        <v>1960</v>
      </c>
      <c r="D3" s="174" t="s">
        <v>1961</v>
      </c>
      <c r="E3" s="174" t="s">
        <v>1962</v>
      </c>
      <c r="F3" s="175" t="s">
        <v>1963</v>
      </c>
      <c r="G3" s="176" t="s">
        <v>1964</v>
      </c>
      <c r="H3" s="176" t="s">
        <v>1965</v>
      </c>
      <c r="K3" s="167"/>
    </row>
    <row r="4" s="177" customFormat="1" ht="28" customHeight="1">
      <c r="A4" s="178" t="s">
        <v>1966</v>
      </c>
      <c r="B4" s="179"/>
      <c r="C4" s="179"/>
      <c r="D4" s="179">
        <f>XFD5+XFD12</f>
        <v>444112</v>
      </c>
      <c r="E4" s="179">
        <f>XFD5+XFD12</f>
        <v>80385</v>
      </c>
      <c r="F4" s="179"/>
      <c r="G4" s="179"/>
      <c r="H4" s="179"/>
      <c r="K4" s="177"/>
    </row>
    <row r="5" s="177" customFormat="1" ht="28" customHeight="1">
      <c r="A5" s="180" t="s">
        <v>1967</v>
      </c>
      <c r="B5" s="179"/>
      <c r="C5" s="179"/>
      <c r="D5" s="179">
        <f>SUM(XFD6:XFD11)</f>
        <v>97912</v>
      </c>
      <c r="E5" s="179">
        <f>SUM(XFD6:XFD11)</f>
        <v>6385</v>
      </c>
      <c r="F5" s="179"/>
      <c r="G5" s="179"/>
      <c r="H5" s="179"/>
      <c r="K5" s="177"/>
    </row>
    <row r="6" s="177" customFormat="1" ht="28" customHeight="1">
      <c r="A6" s="181" t="s">
        <v>1968</v>
      </c>
      <c r="B6" s="181" t="s">
        <v>1969</v>
      </c>
      <c r="C6" s="182" t="s">
        <v>1970</v>
      </c>
      <c r="D6" s="183">
        <v>3019</v>
      </c>
      <c r="E6" s="183"/>
      <c r="F6" s="181" t="s">
        <v>1971</v>
      </c>
      <c r="G6" s="181" t="s">
        <v>1972</v>
      </c>
      <c r="H6" s="181" t="s">
        <v>1973</v>
      </c>
      <c r="K6" s="177"/>
    </row>
    <row r="7" s="177" customFormat="1" ht="28" customHeight="1">
      <c r="A7" s="181" t="s">
        <v>1974</v>
      </c>
      <c r="B7" s="181" t="s">
        <v>1975</v>
      </c>
      <c r="C7" s="182" t="s">
        <v>1970</v>
      </c>
      <c r="D7" s="183">
        <v>21949</v>
      </c>
      <c r="E7" s="183">
        <v>2611</v>
      </c>
      <c r="F7" s="181" t="s">
        <v>1976</v>
      </c>
      <c r="G7" s="181" t="s">
        <v>1977</v>
      </c>
      <c r="H7" s="181" t="s">
        <v>1978</v>
      </c>
      <c r="K7" s="177"/>
    </row>
    <row r="8" s="177" customFormat="1" ht="28" customHeight="1">
      <c r="A8" s="181" t="s">
        <v>1979</v>
      </c>
      <c r="B8" s="181" t="s">
        <v>1980</v>
      </c>
      <c r="C8" s="182" t="s">
        <v>1970</v>
      </c>
      <c r="D8" s="183">
        <v>775</v>
      </c>
      <c r="E8" s="183">
        <v>61</v>
      </c>
      <c r="F8" s="181" t="s">
        <v>1971</v>
      </c>
      <c r="G8" s="181" t="s">
        <v>1981</v>
      </c>
      <c r="H8" s="181" t="s">
        <v>1982</v>
      </c>
      <c r="K8" s="177"/>
    </row>
    <row r="9" s="177" customFormat="1" ht="28" customHeight="1">
      <c r="A9" s="181" t="s">
        <v>1983</v>
      </c>
      <c r="B9" s="181" t="s">
        <v>1984</v>
      </c>
      <c r="C9" s="182" t="s">
        <v>1970</v>
      </c>
      <c r="D9" s="183">
        <v>10562</v>
      </c>
      <c r="E9" s="183"/>
      <c r="F9" s="181" t="s">
        <v>1976</v>
      </c>
      <c r="G9" s="181" t="s">
        <v>1985</v>
      </c>
      <c r="H9" s="181" t="s">
        <v>1986</v>
      </c>
      <c r="K9" s="177"/>
    </row>
    <row r="10" s="177" customFormat="1" ht="28" customHeight="1">
      <c r="A10" s="181" t="s">
        <v>1987</v>
      </c>
      <c r="B10" s="181" t="s">
        <v>1988</v>
      </c>
      <c r="C10" s="182" t="s">
        <v>1970</v>
      </c>
      <c r="D10" s="183">
        <v>14082</v>
      </c>
      <c r="E10" s="183">
        <v>1174</v>
      </c>
      <c r="F10" s="181" t="s">
        <v>1976</v>
      </c>
      <c r="G10" s="181" t="s">
        <v>1989</v>
      </c>
      <c r="H10" s="181" t="s">
        <v>1990</v>
      </c>
      <c r="K10" s="177"/>
    </row>
    <row r="11" s="177" customFormat="1" ht="28" customHeight="1">
      <c r="A11" s="181" t="s">
        <v>1991</v>
      </c>
      <c r="B11" s="181" t="s">
        <v>1992</v>
      </c>
      <c r="C11" s="182" t="s">
        <v>1970</v>
      </c>
      <c r="D11" s="183">
        <v>47525</v>
      </c>
      <c r="E11" s="183">
        <v>2539</v>
      </c>
      <c r="F11" s="181" t="s">
        <v>1971</v>
      </c>
      <c r="G11" s="181" t="s">
        <v>1993</v>
      </c>
      <c r="H11" s="181" t="s">
        <v>1994</v>
      </c>
      <c r="K11" s="177"/>
    </row>
    <row r="12" s="177" customFormat="1" ht="28" customHeight="1">
      <c r="A12" s="184" t="s">
        <v>1995</v>
      </c>
      <c r="B12" s="179"/>
      <c r="C12" s="185"/>
      <c r="D12" s="179">
        <f>SUM(XFD13:XFD127)</f>
        <v>346200</v>
      </c>
      <c r="E12" s="179">
        <f>SUM(XFD13:XFD127)</f>
        <v>74000</v>
      </c>
      <c r="F12" s="186"/>
      <c r="G12" s="179"/>
      <c r="H12" s="179"/>
      <c r="K12" s="177"/>
    </row>
    <row r="13" s="177" customFormat="1" ht="28" customHeight="1">
      <c r="A13" s="181" t="s">
        <v>1996</v>
      </c>
      <c r="B13" s="181" t="s">
        <v>1997</v>
      </c>
      <c r="C13" s="182" t="s">
        <v>1998</v>
      </c>
      <c r="D13" s="183">
        <v>10000</v>
      </c>
      <c r="E13" s="183"/>
      <c r="F13" s="181" t="s">
        <v>1999</v>
      </c>
      <c r="G13" s="181" t="s">
        <v>2000</v>
      </c>
      <c r="H13" s="181" t="s">
        <v>1990</v>
      </c>
      <c r="K13" s="177"/>
      <c r="L13" s="177"/>
    </row>
    <row r="14" s="177" customFormat="1" ht="28" customHeight="1">
      <c r="A14" s="181" t="s">
        <v>2001</v>
      </c>
      <c r="B14" s="181" t="s">
        <v>2002</v>
      </c>
      <c r="C14" s="182" t="s">
        <v>1998</v>
      </c>
      <c r="D14" s="183">
        <v>1600</v>
      </c>
      <c r="E14" s="183"/>
      <c r="F14" s="181" t="s">
        <v>2003</v>
      </c>
      <c r="G14" s="181" t="s">
        <v>2004</v>
      </c>
      <c r="H14" s="181" t="s">
        <v>1978</v>
      </c>
      <c r="K14" s="177"/>
      <c r="L14" s="177"/>
    </row>
    <row r="15" s="177" customFormat="1" ht="28" customHeight="1">
      <c r="A15" s="181" t="s">
        <v>2005</v>
      </c>
      <c r="B15" s="181" t="s">
        <v>2006</v>
      </c>
      <c r="C15" s="182" t="s">
        <v>1998</v>
      </c>
      <c r="D15" s="183">
        <v>7200</v>
      </c>
      <c r="E15" s="183"/>
      <c r="F15" s="181" t="s">
        <v>2003</v>
      </c>
      <c r="G15" s="181" t="s">
        <v>1972</v>
      </c>
      <c r="H15" s="181" t="s">
        <v>1978</v>
      </c>
      <c r="K15" s="177"/>
    </row>
    <row r="16" s="177" customFormat="1" ht="28" customHeight="1">
      <c r="A16" s="181" t="s">
        <v>2007</v>
      </c>
      <c r="B16" s="181" t="s">
        <v>2008</v>
      </c>
      <c r="C16" s="182" t="s">
        <v>1998</v>
      </c>
      <c r="D16" s="183">
        <v>4000</v>
      </c>
      <c r="E16" s="183"/>
      <c r="F16" s="181" t="s">
        <v>2003</v>
      </c>
      <c r="G16" s="181" t="s">
        <v>1972</v>
      </c>
      <c r="H16" s="181" t="s">
        <v>1978</v>
      </c>
      <c r="K16" s="177"/>
    </row>
    <row r="17" s="177" customFormat="1" ht="28" customHeight="1">
      <c r="A17" s="181" t="s">
        <v>2009</v>
      </c>
      <c r="B17" s="181" t="s">
        <v>2010</v>
      </c>
      <c r="C17" s="182" t="s">
        <v>1998</v>
      </c>
      <c r="D17" s="183">
        <v>3200</v>
      </c>
      <c r="E17" s="183"/>
      <c r="F17" s="181" t="s">
        <v>2011</v>
      </c>
      <c r="G17" s="181" t="s">
        <v>2012</v>
      </c>
      <c r="H17" s="181" t="s">
        <v>2013</v>
      </c>
      <c r="K17" s="177"/>
    </row>
    <row r="18" s="177" customFormat="1" ht="28" customHeight="1">
      <c r="A18" s="181" t="s">
        <v>2014</v>
      </c>
      <c r="B18" s="181" t="s">
        <v>2015</v>
      </c>
      <c r="C18" s="182" t="s">
        <v>1998</v>
      </c>
      <c r="D18" s="183">
        <v>3000</v>
      </c>
      <c r="E18" s="183"/>
      <c r="F18" s="181" t="s">
        <v>2016</v>
      </c>
      <c r="G18" s="181" t="s">
        <v>2017</v>
      </c>
      <c r="H18" s="181" t="s">
        <v>1982</v>
      </c>
      <c r="K18" s="177"/>
    </row>
    <row r="19" s="177" customFormat="1" ht="28" customHeight="1">
      <c r="A19" s="181" t="s">
        <v>2018</v>
      </c>
      <c r="B19" s="181" t="s">
        <v>2019</v>
      </c>
      <c r="C19" s="182" t="s">
        <v>1998</v>
      </c>
      <c r="D19" s="183">
        <v>200</v>
      </c>
      <c r="E19" s="183"/>
      <c r="F19" s="181" t="s">
        <v>2020</v>
      </c>
      <c r="G19" s="181" t="s">
        <v>1972</v>
      </c>
      <c r="H19" s="181" t="s">
        <v>2021</v>
      </c>
      <c r="K19" s="177"/>
    </row>
    <row r="20" s="177" customFormat="1" ht="28" customHeight="1">
      <c r="A20" s="181" t="s">
        <v>2022</v>
      </c>
      <c r="B20" s="181" t="s">
        <v>2023</v>
      </c>
      <c r="C20" s="182" t="s">
        <v>1998</v>
      </c>
      <c r="D20" s="183">
        <v>700</v>
      </c>
      <c r="E20" s="183"/>
      <c r="F20" s="181" t="s">
        <v>2024</v>
      </c>
      <c r="G20" s="181" t="s">
        <v>2025</v>
      </c>
      <c r="H20" s="181" t="s">
        <v>2026</v>
      </c>
      <c r="K20" s="177"/>
    </row>
    <row r="21" s="177" customFormat="1" ht="28" customHeight="1">
      <c r="A21" s="181" t="s">
        <v>2027</v>
      </c>
      <c r="B21" s="181" t="s">
        <v>2028</v>
      </c>
      <c r="C21" s="182" t="s">
        <v>1998</v>
      </c>
      <c r="D21" s="183">
        <v>4400</v>
      </c>
      <c r="E21" s="183">
        <v>4400</v>
      </c>
      <c r="F21" s="181" t="s">
        <v>2029</v>
      </c>
      <c r="G21" s="181" t="s">
        <v>2030</v>
      </c>
      <c r="H21" s="181" t="s">
        <v>1973</v>
      </c>
      <c r="K21" s="177"/>
    </row>
    <row r="22" s="177" customFormat="1" ht="28" customHeight="1">
      <c r="A22" s="181" t="s">
        <v>2031</v>
      </c>
      <c r="B22" s="181" t="s">
        <v>2032</v>
      </c>
      <c r="C22" s="182" t="s">
        <v>1998</v>
      </c>
      <c r="D22" s="183">
        <v>800</v>
      </c>
      <c r="E22" s="183"/>
      <c r="F22" s="181" t="s">
        <v>2033</v>
      </c>
      <c r="G22" s="181" t="s">
        <v>2034</v>
      </c>
      <c r="H22" s="181" t="s">
        <v>2035</v>
      </c>
      <c r="K22" s="177"/>
    </row>
    <row r="23" s="177" customFormat="1" ht="28" customHeight="1">
      <c r="A23" s="181" t="s">
        <v>2036</v>
      </c>
      <c r="B23" s="181" t="s">
        <v>2037</v>
      </c>
      <c r="C23" s="182" t="s">
        <v>1998</v>
      </c>
      <c r="D23" s="183">
        <v>6020</v>
      </c>
      <c r="E23" s="183">
        <v>5420</v>
      </c>
      <c r="F23" s="181" t="s">
        <v>2029</v>
      </c>
      <c r="G23" s="181" t="s">
        <v>2038</v>
      </c>
      <c r="H23" s="181" t="s">
        <v>2039</v>
      </c>
      <c r="K23" s="177"/>
    </row>
    <row r="24" s="177" customFormat="1" ht="28" customHeight="1">
      <c r="A24" s="181" t="s">
        <v>2040</v>
      </c>
      <c r="B24" s="181" t="s">
        <v>2041</v>
      </c>
      <c r="C24" s="182" t="s">
        <v>1998</v>
      </c>
      <c r="D24" s="183">
        <v>6000</v>
      </c>
      <c r="E24" s="183"/>
      <c r="F24" s="181" t="s">
        <v>2029</v>
      </c>
      <c r="G24" s="181" t="s">
        <v>2030</v>
      </c>
      <c r="H24" s="181" t="s">
        <v>1973</v>
      </c>
      <c r="K24" s="177"/>
    </row>
    <row r="25" s="177" customFormat="1" ht="28" customHeight="1">
      <c r="A25" s="181" t="s">
        <v>2042</v>
      </c>
      <c r="B25" s="181" t="s">
        <v>2043</v>
      </c>
      <c r="C25" s="182" t="s">
        <v>1998</v>
      </c>
      <c r="D25" s="183">
        <v>6160</v>
      </c>
      <c r="E25" s="183"/>
      <c r="F25" s="181" t="s">
        <v>2033</v>
      </c>
      <c r="G25" s="181" t="s">
        <v>2044</v>
      </c>
      <c r="H25" s="181" t="s">
        <v>2026</v>
      </c>
      <c r="K25" s="177"/>
    </row>
    <row r="26" s="177" customFormat="1" ht="28" customHeight="1">
      <c r="A26" s="181" t="s">
        <v>2045</v>
      </c>
      <c r="B26" s="181" t="s">
        <v>2046</v>
      </c>
      <c r="C26" s="182" t="s">
        <v>1998</v>
      </c>
      <c r="D26" s="183">
        <v>1160</v>
      </c>
      <c r="E26" s="183"/>
      <c r="F26" s="181" t="s">
        <v>2024</v>
      </c>
      <c r="G26" s="181" t="s">
        <v>2047</v>
      </c>
      <c r="H26" s="181" t="s">
        <v>2048</v>
      </c>
      <c r="K26" s="177"/>
    </row>
    <row r="27" s="177" customFormat="1" ht="28" customHeight="1">
      <c r="A27" s="181" t="s">
        <v>2001</v>
      </c>
      <c r="B27" s="181" t="s">
        <v>2002</v>
      </c>
      <c r="C27" s="182" t="s">
        <v>1998</v>
      </c>
      <c r="D27" s="183">
        <v>1600</v>
      </c>
      <c r="E27" s="183"/>
      <c r="F27" s="181" t="s">
        <v>2003</v>
      </c>
      <c r="G27" s="181" t="s">
        <v>2004</v>
      </c>
      <c r="H27" s="181" t="s">
        <v>1973</v>
      </c>
      <c r="K27" s="177"/>
    </row>
    <row r="28" s="177" customFormat="1" ht="28" customHeight="1">
      <c r="A28" s="181" t="s">
        <v>2001</v>
      </c>
      <c r="B28" s="181" t="s">
        <v>2002</v>
      </c>
      <c r="C28" s="182" t="s">
        <v>1998</v>
      </c>
      <c r="D28" s="183">
        <v>1600</v>
      </c>
      <c r="E28" s="183"/>
      <c r="F28" s="181" t="s">
        <v>2003</v>
      </c>
      <c r="G28" s="181" t="s">
        <v>2004</v>
      </c>
      <c r="H28" s="181" t="s">
        <v>2021</v>
      </c>
      <c r="K28" s="177"/>
    </row>
    <row r="29" s="177" customFormat="1" ht="28" customHeight="1">
      <c r="A29" s="181" t="s">
        <v>2049</v>
      </c>
      <c r="B29" s="181" t="s">
        <v>2050</v>
      </c>
      <c r="C29" s="182" t="s">
        <v>1998</v>
      </c>
      <c r="D29" s="183">
        <v>1880</v>
      </c>
      <c r="E29" s="183"/>
      <c r="F29" s="181" t="s">
        <v>2016</v>
      </c>
      <c r="G29" s="181" t="s">
        <v>1972</v>
      </c>
      <c r="H29" s="181" t="s">
        <v>2021</v>
      </c>
      <c r="K29" s="177"/>
    </row>
    <row r="30" s="177" customFormat="1" ht="28" customHeight="1">
      <c r="A30" s="181" t="s">
        <v>2009</v>
      </c>
      <c r="B30" s="181" t="s">
        <v>2010</v>
      </c>
      <c r="C30" s="182" t="s">
        <v>1998</v>
      </c>
      <c r="D30" s="183">
        <v>3200</v>
      </c>
      <c r="E30" s="183"/>
      <c r="F30" s="181" t="s">
        <v>2011</v>
      </c>
      <c r="G30" s="181" t="s">
        <v>2012</v>
      </c>
      <c r="H30" s="181" t="s">
        <v>2035</v>
      </c>
      <c r="K30" s="177"/>
    </row>
    <row r="31" s="177" customFormat="1" ht="28" customHeight="1">
      <c r="A31" s="181" t="s">
        <v>2051</v>
      </c>
      <c r="B31" s="181" t="s">
        <v>2052</v>
      </c>
      <c r="C31" s="182" t="s">
        <v>1998</v>
      </c>
      <c r="D31" s="183">
        <v>3000</v>
      </c>
      <c r="E31" s="183"/>
      <c r="F31" s="181" t="s">
        <v>2011</v>
      </c>
      <c r="G31" s="181" t="s">
        <v>2053</v>
      </c>
      <c r="H31" s="181" t="s">
        <v>1978</v>
      </c>
      <c r="K31" s="177"/>
    </row>
    <row r="32" s="177" customFormat="1" ht="28" customHeight="1">
      <c r="A32" s="181" t="s">
        <v>2007</v>
      </c>
      <c r="B32" s="181" t="s">
        <v>2008</v>
      </c>
      <c r="C32" s="182" t="s">
        <v>1998</v>
      </c>
      <c r="D32" s="183">
        <v>4000</v>
      </c>
      <c r="E32" s="183"/>
      <c r="F32" s="181" t="s">
        <v>2003</v>
      </c>
      <c r="G32" s="181" t="s">
        <v>1972</v>
      </c>
      <c r="H32" s="181" t="s">
        <v>2054</v>
      </c>
      <c r="K32" s="177"/>
    </row>
    <row r="33" s="177" customFormat="1" ht="28" customHeight="1">
      <c r="A33" s="181" t="s">
        <v>2022</v>
      </c>
      <c r="B33" s="181" t="s">
        <v>2023</v>
      </c>
      <c r="C33" s="182" t="s">
        <v>1998</v>
      </c>
      <c r="D33" s="183">
        <v>700</v>
      </c>
      <c r="E33" s="183"/>
      <c r="F33" s="181" t="s">
        <v>2024</v>
      </c>
      <c r="G33" s="181" t="s">
        <v>2025</v>
      </c>
      <c r="H33" s="181" t="s">
        <v>2054</v>
      </c>
      <c r="K33" s="177"/>
    </row>
    <row r="34" s="177" customFormat="1" ht="28" customHeight="1">
      <c r="A34" s="181" t="s">
        <v>2018</v>
      </c>
      <c r="B34" s="181" t="s">
        <v>2019</v>
      </c>
      <c r="C34" s="182" t="s">
        <v>1998</v>
      </c>
      <c r="D34" s="183">
        <v>200</v>
      </c>
      <c r="E34" s="183"/>
      <c r="F34" s="181" t="s">
        <v>2020</v>
      </c>
      <c r="G34" s="181" t="s">
        <v>1972</v>
      </c>
      <c r="H34" s="181" t="s">
        <v>2026</v>
      </c>
      <c r="K34" s="177"/>
    </row>
    <row r="35" s="177" customFormat="1" ht="28" customHeight="1">
      <c r="A35" s="181" t="s">
        <v>2022</v>
      </c>
      <c r="B35" s="181" t="s">
        <v>2023</v>
      </c>
      <c r="C35" s="182" t="s">
        <v>1998</v>
      </c>
      <c r="D35" s="183">
        <v>700</v>
      </c>
      <c r="E35" s="183"/>
      <c r="F35" s="181" t="s">
        <v>2024</v>
      </c>
      <c r="G35" s="181" t="s">
        <v>2025</v>
      </c>
      <c r="H35" s="181" t="s">
        <v>2021</v>
      </c>
      <c r="K35" s="177"/>
    </row>
    <row r="36" s="177" customFormat="1" ht="28" customHeight="1">
      <c r="A36" s="181" t="s">
        <v>2027</v>
      </c>
      <c r="B36" s="181" t="s">
        <v>2028</v>
      </c>
      <c r="C36" s="182" t="s">
        <v>1998</v>
      </c>
      <c r="D36" s="183">
        <v>4400</v>
      </c>
      <c r="E36" s="183">
        <v>4400</v>
      </c>
      <c r="F36" s="181" t="s">
        <v>2029</v>
      </c>
      <c r="G36" s="181" t="s">
        <v>2030</v>
      </c>
      <c r="H36" s="181" t="s">
        <v>2013</v>
      </c>
      <c r="K36" s="177"/>
    </row>
    <row r="37" s="177" customFormat="1" ht="28" customHeight="1">
      <c r="A37" s="181" t="s">
        <v>2036</v>
      </c>
      <c r="B37" s="181" t="s">
        <v>2037</v>
      </c>
      <c r="C37" s="182" t="s">
        <v>1998</v>
      </c>
      <c r="D37" s="183">
        <v>6020</v>
      </c>
      <c r="E37" s="183">
        <v>5420</v>
      </c>
      <c r="F37" s="181" t="s">
        <v>2029</v>
      </c>
      <c r="G37" s="181" t="s">
        <v>2038</v>
      </c>
      <c r="H37" s="181" t="s">
        <v>2054</v>
      </c>
      <c r="K37" s="177"/>
    </row>
    <row r="38" s="177" customFormat="1" ht="28" customHeight="1">
      <c r="A38" s="181" t="s">
        <v>2055</v>
      </c>
      <c r="B38" s="181" t="s">
        <v>2056</v>
      </c>
      <c r="C38" s="182" t="s">
        <v>1998</v>
      </c>
      <c r="D38" s="183">
        <v>2000</v>
      </c>
      <c r="E38" s="183">
        <v>2000</v>
      </c>
      <c r="F38" s="181" t="s">
        <v>2029</v>
      </c>
      <c r="G38" s="181" t="s">
        <v>2057</v>
      </c>
      <c r="H38" s="181" t="s">
        <v>1990</v>
      </c>
      <c r="K38" s="177"/>
    </row>
    <row r="39" s="177" customFormat="1" ht="28" customHeight="1">
      <c r="A39" s="181" t="s">
        <v>2058</v>
      </c>
      <c r="B39" s="181" t="s">
        <v>2059</v>
      </c>
      <c r="C39" s="182" t="s">
        <v>1998</v>
      </c>
      <c r="D39" s="183">
        <v>2880</v>
      </c>
      <c r="E39" s="183"/>
      <c r="F39" s="181" t="s">
        <v>2033</v>
      </c>
      <c r="G39" s="181" t="s">
        <v>2060</v>
      </c>
      <c r="H39" s="181" t="s">
        <v>2061</v>
      </c>
      <c r="K39" s="177"/>
    </row>
    <row r="40" s="177" customFormat="1" ht="28" customHeight="1">
      <c r="A40" s="181" t="s">
        <v>2001</v>
      </c>
      <c r="B40" s="181" t="s">
        <v>2002</v>
      </c>
      <c r="C40" s="182" t="s">
        <v>1998</v>
      </c>
      <c r="D40" s="183">
        <v>1600</v>
      </c>
      <c r="E40" s="183"/>
      <c r="F40" s="181" t="s">
        <v>2003</v>
      </c>
      <c r="G40" s="181" t="s">
        <v>2004</v>
      </c>
      <c r="H40" s="181" t="s">
        <v>2013</v>
      </c>
      <c r="K40" s="177"/>
    </row>
    <row r="41" s="177" customFormat="1" ht="28" customHeight="1">
      <c r="A41" s="181" t="s">
        <v>2007</v>
      </c>
      <c r="B41" s="181" t="s">
        <v>2008</v>
      </c>
      <c r="C41" s="182" t="s">
        <v>1998</v>
      </c>
      <c r="D41" s="183">
        <v>4000</v>
      </c>
      <c r="E41" s="183"/>
      <c r="F41" s="181" t="s">
        <v>2003</v>
      </c>
      <c r="G41" s="181" t="s">
        <v>1972</v>
      </c>
      <c r="H41" s="181" t="s">
        <v>2039</v>
      </c>
      <c r="K41" s="177"/>
    </row>
    <row r="42" s="177" customFormat="1" ht="28" customHeight="1">
      <c r="A42" s="181" t="s">
        <v>2001</v>
      </c>
      <c r="B42" s="181" t="s">
        <v>2002</v>
      </c>
      <c r="C42" s="182" t="s">
        <v>1998</v>
      </c>
      <c r="D42" s="183">
        <v>1600</v>
      </c>
      <c r="E42" s="183"/>
      <c r="F42" s="181" t="s">
        <v>2003</v>
      </c>
      <c r="G42" s="181" t="s">
        <v>2004</v>
      </c>
      <c r="H42" s="181" t="s">
        <v>2039</v>
      </c>
      <c r="K42" s="177"/>
    </row>
    <row r="43" s="177" customFormat="1" ht="28" customHeight="1">
      <c r="A43" s="181" t="s">
        <v>2001</v>
      </c>
      <c r="B43" s="181" t="s">
        <v>2002</v>
      </c>
      <c r="C43" s="182" t="s">
        <v>1998</v>
      </c>
      <c r="D43" s="183">
        <v>1600</v>
      </c>
      <c r="E43" s="183"/>
      <c r="F43" s="181" t="s">
        <v>2003</v>
      </c>
      <c r="G43" s="181" t="s">
        <v>2004</v>
      </c>
      <c r="H43" s="181" t="s">
        <v>2026</v>
      </c>
      <c r="K43" s="177"/>
    </row>
    <row r="44" s="177" customFormat="1" ht="28" customHeight="1">
      <c r="A44" s="181" t="s">
        <v>2049</v>
      </c>
      <c r="B44" s="181" t="s">
        <v>2050</v>
      </c>
      <c r="C44" s="182" t="s">
        <v>1998</v>
      </c>
      <c r="D44" s="183">
        <v>1880</v>
      </c>
      <c r="E44" s="183"/>
      <c r="F44" s="181" t="s">
        <v>2016</v>
      </c>
      <c r="G44" s="181" t="s">
        <v>1972</v>
      </c>
      <c r="H44" s="181" t="s">
        <v>2026</v>
      </c>
      <c r="K44" s="177"/>
    </row>
    <row r="45" s="177" customFormat="1" ht="28" customHeight="1">
      <c r="A45" s="181" t="s">
        <v>2049</v>
      </c>
      <c r="B45" s="181" t="s">
        <v>2050</v>
      </c>
      <c r="C45" s="182" t="s">
        <v>1998</v>
      </c>
      <c r="D45" s="183">
        <v>1880</v>
      </c>
      <c r="E45" s="183"/>
      <c r="F45" s="181" t="s">
        <v>2016</v>
      </c>
      <c r="G45" s="181" t="s">
        <v>1972</v>
      </c>
      <c r="H45" s="181" t="s">
        <v>2039</v>
      </c>
      <c r="K45" s="177"/>
    </row>
    <row r="46" s="177" customFormat="1" ht="28" customHeight="1">
      <c r="A46" s="181" t="s">
        <v>2049</v>
      </c>
      <c r="B46" s="181" t="s">
        <v>2050</v>
      </c>
      <c r="C46" s="182" t="s">
        <v>1998</v>
      </c>
      <c r="D46" s="183">
        <v>1880</v>
      </c>
      <c r="E46" s="183"/>
      <c r="F46" s="181" t="s">
        <v>2016</v>
      </c>
      <c r="G46" s="181" t="s">
        <v>1972</v>
      </c>
      <c r="H46" s="181" t="s">
        <v>2054</v>
      </c>
      <c r="K46" s="177"/>
    </row>
    <row r="47" s="177" customFormat="1" ht="28" customHeight="1">
      <c r="A47" s="181" t="s">
        <v>2062</v>
      </c>
      <c r="B47" s="181" t="s">
        <v>2063</v>
      </c>
      <c r="C47" s="182" t="s">
        <v>1998</v>
      </c>
      <c r="D47" s="183">
        <v>280</v>
      </c>
      <c r="E47" s="183"/>
      <c r="F47" s="181" t="s">
        <v>2011</v>
      </c>
      <c r="G47" s="181" t="s">
        <v>2053</v>
      </c>
      <c r="H47" s="181" t="s">
        <v>2054</v>
      </c>
      <c r="K47" s="177"/>
    </row>
    <row r="48" s="177" customFormat="1" ht="28" customHeight="1">
      <c r="A48" s="181" t="s">
        <v>2018</v>
      </c>
      <c r="B48" s="181" t="s">
        <v>2019</v>
      </c>
      <c r="C48" s="182" t="s">
        <v>1998</v>
      </c>
      <c r="D48" s="183">
        <v>200</v>
      </c>
      <c r="E48" s="183"/>
      <c r="F48" s="181" t="s">
        <v>2020</v>
      </c>
      <c r="G48" s="181" t="s">
        <v>1972</v>
      </c>
      <c r="H48" s="181" t="s">
        <v>1973</v>
      </c>
      <c r="K48" s="177"/>
    </row>
    <row r="49" s="177" customFormat="1" ht="28" customHeight="1">
      <c r="A49" s="181" t="s">
        <v>2064</v>
      </c>
      <c r="B49" s="181" t="s">
        <v>2065</v>
      </c>
      <c r="C49" s="182" t="s">
        <v>1998</v>
      </c>
      <c r="D49" s="183">
        <v>3000</v>
      </c>
      <c r="E49" s="183"/>
      <c r="F49" s="181" t="s">
        <v>2020</v>
      </c>
      <c r="G49" s="181" t="s">
        <v>2066</v>
      </c>
      <c r="H49" s="181" t="s">
        <v>1978</v>
      </c>
      <c r="K49" s="177"/>
    </row>
    <row r="50" s="177" customFormat="1" ht="28" customHeight="1">
      <c r="A50" s="181" t="s">
        <v>2064</v>
      </c>
      <c r="B50" s="181" t="s">
        <v>2065</v>
      </c>
      <c r="C50" s="182" t="s">
        <v>1998</v>
      </c>
      <c r="D50" s="183">
        <v>3000</v>
      </c>
      <c r="E50" s="183"/>
      <c r="F50" s="181" t="s">
        <v>2020</v>
      </c>
      <c r="G50" s="181" t="s">
        <v>2066</v>
      </c>
      <c r="H50" s="181" t="s">
        <v>2021</v>
      </c>
      <c r="K50" s="177"/>
    </row>
    <row r="51" s="177" customFormat="1" ht="28" customHeight="1">
      <c r="A51" s="181" t="s">
        <v>2018</v>
      </c>
      <c r="B51" s="181" t="s">
        <v>2019</v>
      </c>
      <c r="C51" s="182" t="s">
        <v>1998</v>
      </c>
      <c r="D51" s="183">
        <v>200</v>
      </c>
      <c r="E51" s="183"/>
      <c r="F51" s="181" t="s">
        <v>2020</v>
      </c>
      <c r="G51" s="181" t="s">
        <v>1972</v>
      </c>
      <c r="H51" s="181" t="s">
        <v>2013</v>
      </c>
      <c r="K51" s="177"/>
    </row>
    <row r="52" s="177" customFormat="1" ht="28" customHeight="1">
      <c r="A52" s="181" t="s">
        <v>2067</v>
      </c>
      <c r="B52" s="181" t="s">
        <v>2068</v>
      </c>
      <c r="C52" s="182" t="s">
        <v>1998</v>
      </c>
      <c r="D52" s="183">
        <v>3000</v>
      </c>
      <c r="E52" s="183"/>
      <c r="F52" s="181" t="s">
        <v>1971</v>
      </c>
      <c r="G52" s="181" t="s">
        <v>2066</v>
      </c>
      <c r="H52" s="181" t="s">
        <v>2054</v>
      </c>
      <c r="K52" s="177"/>
    </row>
    <row r="53" s="177" customFormat="1" ht="28" customHeight="1">
      <c r="A53" s="181" t="s">
        <v>2031</v>
      </c>
      <c r="B53" s="181" t="s">
        <v>2032</v>
      </c>
      <c r="C53" s="182" t="s">
        <v>1998</v>
      </c>
      <c r="D53" s="183">
        <v>800</v>
      </c>
      <c r="E53" s="183"/>
      <c r="F53" s="181" t="s">
        <v>2033</v>
      </c>
      <c r="G53" s="181" t="s">
        <v>2034</v>
      </c>
      <c r="H53" s="181" t="s">
        <v>2013</v>
      </c>
      <c r="K53" s="177"/>
    </row>
    <row r="54" s="177" customFormat="1" ht="28" customHeight="1">
      <c r="A54" s="181" t="s">
        <v>2036</v>
      </c>
      <c r="B54" s="181" t="s">
        <v>2037</v>
      </c>
      <c r="C54" s="182" t="s">
        <v>1998</v>
      </c>
      <c r="D54" s="183">
        <v>6020</v>
      </c>
      <c r="E54" s="183">
        <v>5420</v>
      </c>
      <c r="F54" s="181" t="s">
        <v>2029</v>
      </c>
      <c r="G54" s="181" t="s">
        <v>2038</v>
      </c>
      <c r="H54" s="181" t="s">
        <v>2021</v>
      </c>
      <c r="K54" s="177"/>
    </row>
    <row r="55" s="177" customFormat="1" ht="28" customHeight="1">
      <c r="A55" s="181" t="s">
        <v>2031</v>
      </c>
      <c r="B55" s="181" t="s">
        <v>2032</v>
      </c>
      <c r="C55" s="182" t="s">
        <v>1998</v>
      </c>
      <c r="D55" s="183">
        <v>800</v>
      </c>
      <c r="E55" s="183"/>
      <c r="F55" s="181" t="s">
        <v>2033</v>
      </c>
      <c r="G55" s="181" t="s">
        <v>2034</v>
      </c>
      <c r="H55" s="181" t="s">
        <v>1973</v>
      </c>
      <c r="K55" s="177"/>
    </row>
    <row r="56" s="177" customFormat="1" ht="28" customHeight="1">
      <c r="A56" s="181" t="s">
        <v>2031</v>
      </c>
      <c r="B56" s="181" t="s">
        <v>2032</v>
      </c>
      <c r="C56" s="182" t="s">
        <v>1998</v>
      </c>
      <c r="D56" s="183">
        <v>800</v>
      </c>
      <c r="E56" s="183"/>
      <c r="F56" s="181" t="s">
        <v>2033</v>
      </c>
      <c r="G56" s="181" t="s">
        <v>2034</v>
      </c>
      <c r="H56" s="181" t="s">
        <v>2021</v>
      </c>
      <c r="K56" s="177"/>
    </row>
    <row r="57" s="177" customFormat="1" ht="28" customHeight="1">
      <c r="A57" s="181" t="s">
        <v>2031</v>
      </c>
      <c r="B57" s="181" t="s">
        <v>2032</v>
      </c>
      <c r="C57" s="182" t="s">
        <v>1998</v>
      </c>
      <c r="D57" s="183">
        <v>800</v>
      </c>
      <c r="E57" s="183"/>
      <c r="F57" s="181" t="s">
        <v>2033</v>
      </c>
      <c r="G57" s="181" t="s">
        <v>2034</v>
      </c>
      <c r="H57" s="181" t="s">
        <v>1978</v>
      </c>
      <c r="K57" s="177"/>
    </row>
    <row r="58" s="177" customFormat="1" ht="28" customHeight="1">
      <c r="A58" s="181" t="s">
        <v>2064</v>
      </c>
      <c r="B58" s="181" t="s">
        <v>2065</v>
      </c>
      <c r="C58" s="182" t="s">
        <v>1998</v>
      </c>
      <c r="D58" s="183">
        <v>3000</v>
      </c>
      <c r="E58" s="183"/>
      <c r="F58" s="181" t="s">
        <v>2020</v>
      </c>
      <c r="G58" s="181" t="s">
        <v>2066</v>
      </c>
      <c r="H58" s="181" t="s">
        <v>2039</v>
      </c>
      <c r="K58" s="177"/>
    </row>
    <row r="59" s="177" customFormat="1" ht="28" customHeight="1">
      <c r="A59" s="181" t="s">
        <v>2067</v>
      </c>
      <c r="B59" s="181" t="s">
        <v>2068</v>
      </c>
      <c r="C59" s="182" t="s">
        <v>1998</v>
      </c>
      <c r="D59" s="183">
        <v>3000</v>
      </c>
      <c r="E59" s="183"/>
      <c r="F59" s="181" t="s">
        <v>1971</v>
      </c>
      <c r="G59" s="181" t="s">
        <v>2066</v>
      </c>
      <c r="H59" s="181" t="s">
        <v>1978</v>
      </c>
      <c r="K59" s="177"/>
    </row>
    <row r="60" s="177" customFormat="1" ht="28" customHeight="1">
      <c r="A60" s="181" t="s">
        <v>2001</v>
      </c>
      <c r="B60" s="181" t="s">
        <v>2002</v>
      </c>
      <c r="C60" s="182" t="s">
        <v>1998</v>
      </c>
      <c r="D60" s="183">
        <v>1600</v>
      </c>
      <c r="E60" s="183"/>
      <c r="F60" s="181" t="s">
        <v>2003</v>
      </c>
      <c r="G60" s="181" t="s">
        <v>2004</v>
      </c>
      <c r="H60" s="181" t="s">
        <v>2069</v>
      </c>
      <c r="K60" s="177"/>
    </row>
    <row r="61" s="177" customFormat="1" ht="28" customHeight="1">
      <c r="A61" s="181" t="s">
        <v>2001</v>
      </c>
      <c r="B61" s="181" t="s">
        <v>2002</v>
      </c>
      <c r="C61" s="182" t="s">
        <v>1998</v>
      </c>
      <c r="D61" s="183">
        <v>1600</v>
      </c>
      <c r="E61" s="183"/>
      <c r="F61" s="181" t="s">
        <v>2003</v>
      </c>
      <c r="G61" s="181" t="s">
        <v>2004</v>
      </c>
      <c r="H61" s="181" t="s">
        <v>2054</v>
      </c>
      <c r="K61" s="177"/>
    </row>
    <row r="62" s="177" customFormat="1" ht="28" customHeight="1">
      <c r="A62" s="181" t="s">
        <v>2070</v>
      </c>
      <c r="B62" s="181" t="s">
        <v>2071</v>
      </c>
      <c r="C62" s="182" t="s">
        <v>1998</v>
      </c>
      <c r="D62" s="183">
        <v>29700</v>
      </c>
      <c r="E62" s="183"/>
      <c r="F62" s="181" t="s">
        <v>2003</v>
      </c>
      <c r="G62" s="181" t="s">
        <v>2057</v>
      </c>
      <c r="H62" s="181" t="s">
        <v>1990</v>
      </c>
      <c r="K62" s="177"/>
    </row>
    <row r="63" s="177" customFormat="1" ht="28" customHeight="1">
      <c r="A63" s="181" t="s">
        <v>2009</v>
      </c>
      <c r="B63" s="181" t="s">
        <v>2010</v>
      </c>
      <c r="C63" s="182" t="s">
        <v>1998</v>
      </c>
      <c r="D63" s="183">
        <v>3200</v>
      </c>
      <c r="E63" s="183"/>
      <c r="F63" s="181" t="s">
        <v>2011</v>
      </c>
      <c r="G63" s="181" t="s">
        <v>2012</v>
      </c>
      <c r="H63" s="181" t="s">
        <v>2054</v>
      </c>
      <c r="K63" s="177"/>
    </row>
    <row r="64" s="177" customFormat="1" ht="28" customHeight="1">
      <c r="A64" s="181" t="s">
        <v>2045</v>
      </c>
      <c r="B64" s="181" t="s">
        <v>2046</v>
      </c>
      <c r="C64" s="182" t="s">
        <v>1998</v>
      </c>
      <c r="D64" s="183">
        <v>1160</v>
      </c>
      <c r="E64" s="183"/>
      <c r="F64" s="181" t="s">
        <v>2024</v>
      </c>
      <c r="G64" s="181" t="s">
        <v>2047</v>
      </c>
      <c r="H64" s="181" t="s">
        <v>1982</v>
      </c>
      <c r="K64" s="177"/>
    </row>
    <row r="65" s="177" customFormat="1" ht="28" customHeight="1">
      <c r="A65" s="181" t="s">
        <v>2018</v>
      </c>
      <c r="B65" s="181" t="s">
        <v>2019</v>
      </c>
      <c r="C65" s="182" t="s">
        <v>1998</v>
      </c>
      <c r="D65" s="183">
        <v>200</v>
      </c>
      <c r="E65" s="183"/>
      <c r="F65" s="181" t="s">
        <v>2020</v>
      </c>
      <c r="G65" s="181" t="s">
        <v>1972</v>
      </c>
      <c r="H65" s="181" t="s">
        <v>2039</v>
      </c>
      <c r="K65" s="177"/>
    </row>
    <row r="66" s="177" customFormat="1" ht="28" customHeight="1">
      <c r="A66" s="181" t="s">
        <v>2067</v>
      </c>
      <c r="B66" s="181" t="s">
        <v>2068</v>
      </c>
      <c r="C66" s="182" t="s">
        <v>1998</v>
      </c>
      <c r="D66" s="183">
        <v>3000</v>
      </c>
      <c r="E66" s="183"/>
      <c r="F66" s="181" t="s">
        <v>1971</v>
      </c>
      <c r="G66" s="181" t="s">
        <v>2066</v>
      </c>
      <c r="H66" s="181" t="s">
        <v>2026</v>
      </c>
      <c r="K66" s="177"/>
    </row>
    <row r="67" s="177" customFormat="1" ht="28" customHeight="1">
      <c r="A67" s="181" t="s">
        <v>2067</v>
      </c>
      <c r="B67" s="181" t="s">
        <v>2068</v>
      </c>
      <c r="C67" s="182" t="s">
        <v>1998</v>
      </c>
      <c r="D67" s="183">
        <v>3000</v>
      </c>
      <c r="E67" s="183"/>
      <c r="F67" s="181" t="s">
        <v>1971</v>
      </c>
      <c r="G67" s="181" t="s">
        <v>2066</v>
      </c>
      <c r="H67" s="181" t="s">
        <v>2021</v>
      </c>
      <c r="K67" s="177"/>
    </row>
    <row r="68" s="177" customFormat="1" ht="28" customHeight="1">
      <c r="A68" s="181" t="s">
        <v>2036</v>
      </c>
      <c r="B68" s="181" t="s">
        <v>2037</v>
      </c>
      <c r="C68" s="182" t="s">
        <v>1998</v>
      </c>
      <c r="D68" s="183">
        <v>6020</v>
      </c>
      <c r="E68" s="183">
        <v>5420</v>
      </c>
      <c r="F68" s="181" t="s">
        <v>2029</v>
      </c>
      <c r="G68" s="181" t="s">
        <v>2038</v>
      </c>
      <c r="H68" s="181" t="s">
        <v>1978</v>
      </c>
      <c r="K68" s="177"/>
    </row>
    <row r="69" s="177" customFormat="1" ht="28" customHeight="1">
      <c r="A69" s="181" t="s">
        <v>2007</v>
      </c>
      <c r="B69" s="181" t="s">
        <v>2008</v>
      </c>
      <c r="C69" s="182" t="s">
        <v>1998</v>
      </c>
      <c r="D69" s="183">
        <v>4000</v>
      </c>
      <c r="E69" s="183"/>
      <c r="F69" s="181" t="s">
        <v>2003</v>
      </c>
      <c r="G69" s="181" t="s">
        <v>1972</v>
      </c>
      <c r="H69" s="181" t="s">
        <v>2021</v>
      </c>
      <c r="K69" s="177"/>
    </row>
    <row r="70" s="177" customFormat="1" ht="28" customHeight="1">
      <c r="A70" s="181" t="s">
        <v>2049</v>
      </c>
      <c r="B70" s="181" t="s">
        <v>2050</v>
      </c>
      <c r="C70" s="182" t="s">
        <v>1998</v>
      </c>
      <c r="D70" s="183">
        <v>1880</v>
      </c>
      <c r="E70" s="183"/>
      <c r="F70" s="181" t="s">
        <v>2016</v>
      </c>
      <c r="G70" s="181" t="s">
        <v>1972</v>
      </c>
      <c r="H70" s="181" t="s">
        <v>1978</v>
      </c>
      <c r="K70" s="177"/>
    </row>
    <row r="71" s="177" customFormat="1" ht="28" customHeight="1">
      <c r="A71" s="181" t="s">
        <v>2018</v>
      </c>
      <c r="B71" s="181" t="s">
        <v>2019</v>
      </c>
      <c r="C71" s="182" t="s">
        <v>1998</v>
      </c>
      <c r="D71" s="183">
        <v>200</v>
      </c>
      <c r="E71" s="183"/>
      <c r="F71" s="181" t="s">
        <v>2020</v>
      </c>
      <c r="G71" s="181" t="s">
        <v>1972</v>
      </c>
      <c r="H71" s="181" t="s">
        <v>1978</v>
      </c>
      <c r="K71" s="177"/>
    </row>
    <row r="72" s="177" customFormat="1" ht="28" customHeight="1">
      <c r="A72" s="181" t="s">
        <v>2022</v>
      </c>
      <c r="B72" s="181" t="s">
        <v>2023</v>
      </c>
      <c r="C72" s="182" t="s">
        <v>1998</v>
      </c>
      <c r="D72" s="183">
        <v>700</v>
      </c>
      <c r="E72" s="183"/>
      <c r="F72" s="181" t="s">
        <v>2024</v>
      </c>
      <c r="G72" s="181" t="s">
        <v>2025</v>
      </c>
      <c r="H72" s="181" t="s">
        <v>2039</v>
      </c>
      <c r="K72" s="177"/>
    </row>
    <row r="73" s="177" customFormat="1" ht="28" customHeight="1">
      <c r="A73" s="181" t="s">
        <v>2027</v>
      </c>
      <c r="B73" s="181" t="s">
        <v>2028</v>
      </c>
      <c r="C73" s="182" t="s">
        <v>1998</v>
      </c>
      <c r="D73" s="183">
        <v>4400</v>
      </c>
      <c r="E73" s="183">
        <v>4400</v>
      </c>
      <c r="F73" s="181" t="s">
        <v>2029</v>
      </c>
      <c r="G73" s="181" t="s">
        <v>2030</v>
      </c>
      <c r="H73" s="181" t="s">
        <v>2035</v>
      </c>
      <c r="K73" s="177"/>
    </row>
    <row r="74" s="177" customFormat="1" ht="28" customHeight="1">
      <c r="A74" s="181" t="s">
        <v>2027</v>
      </c>
      <c r="B74" s="181" t="s">
        <v>2028</v>
      </c>
      <c r="C74" s="182" t="s">
        <v>1998</v>
      </c>
      <c r="D74" s="183">
        <v>4400</v>
      </c>
      <c r="E74" s="183">
        <v>4400</v>
      </c>
      <c r="F74" s="181" t="s">
        <v>2029</v>
      </c>
      <c r="G74" s="181" t="s">
        <v>2030</v>
      </c>
      <c r="H74" s="181" t="s">
        <v>2072</v>
      </c>
      <c r="K74" s="177"/>
    </row>
    <row r="75" s="177" customFormat="1" ht="28" customHeight="1">
      <c r="A75" s="181" t="s">
        <v>2036</v>
      </c>
      <c r="B75" s="181" t="s">
        <v>2037</v>
      </c>
      <c r="C75" s="182" t="s">
        <v>1998</v>
      </c>
      <c r="D75" s="183">
        <v>6020</v>
      </c>
      <c r="E75" s="183">
        <v>5420</v>
      </c>
      <c r="F75" s="181" t="s">
        <v>2029</v>
      </c>
      <c r="G75" s="181" t="s">
        <v>2038</v>
      </c>
      <c r="H75" s="181" t="s">
        <v>2026</v>
      </c>
      <c r="K75" s="177"/>
    </row>
    <row r="76" s="177" customFormat="1" ht="28" customHeight="1">
      <c r="A76" s="181" t="s">
        <v>2073</v>
      </c>
      <c r="B76" s="181" t="s">
        <v>2074</v>
      </c>
      <c r="C76" s="182" t="s">
        <v>1998</v>
      </c>
      <c r="D76" s="183">
        <v>1000</v>
      </c>
      <c r="E76" s="183"/>
      <c r="F76" s="181" t="s">
        <v>2033</v>
      </c>
      <c r="G76" s="181" t="s">
        <v>2060</v>
      </c>
      <c r="H76" s="181" t="s">
        <v>1982</v>
      </c>
      <c r="K76" s="177"/>
    </row>
    <row r="77" s="177" customFormat="1" ht="28" customHeight="1">
      <c r="A77" s="181" t="s">
        <v>2058</v>
      </c>
      <c r="B77" s="181" t="s">
        <v>2059</v>
      </c>
      <c r="C77" s="182" t="s">
        <v>1998</v>
      </c>
      <c r="D77" s="183">
        <v>2880</v>
      </c>
      <c r="E77" s="183"/>
      <c r="F77" s="181" t="s">
        <v>2033</v>
      </c>
      <c r="G77" s="181" t="s">
        <v>2060</v>
      </c>
      <c r="H77" s="181" t="s">
        <v>1990</v>
      </c>
      <c r="K77" s="177"/>
    </row>
    <row r="78" s="177" customFormat="1" ht="28" customHeight="1">
      <c r="A78" s="181" t="s">
        <v>2075</v>
      </c>
      <c r="B78" s="181" t="s">
        <v>2076</v>
      </c>
      <c r="C78" s="182" t="s">
        <v>1998</v>
      </c>
      <c r="D78" s="183">
        <v>4800</v>
      </c>
      <c r="E78" s="183"/>
      <c r="F78" s="181" t="s">
        <v>1999</v>
      </c>
      <c r="G78" s="181" t="s">
        <v>1977</v>
      </c>
      <c r="H78" s="181" t="s">
        <v>2021</v>
      </c>
      <c r="K78" s="177"/>
    </row>
    <row r="79" s="177" customFormat="1" ht="28" customHeight="1">
      <c r="A79" s="181" t="s">
        <v>2075</v>
      </c>
      <c r="B79" s="181" t="s">
        <v>2076</v>
      </c>
      <c r="C79" s="182" t="s">
        <v>1998</v>
      </c>
      <c r="D79" s="183">
        <v>4800</v>
      </c>
      <c r="E79" s="183"/>
      <c r="F79" s="181" t="s">
        <v>1999</v>
      </c>
      <c r="G79" s="181" t="s">
        <v>1977</v>
      </c>
      <c r="H79" s="181" t="s">
        <v>2054</v>
      </c>
      <c r="K79" s="177"/>
    </row>
    <row r="80" s="177" customFormat="1" ht="28" customHeight="1">
      <c r="A80" s="181" t="s">
        <v>2062</v>
      </c>
      <c r="B80" s="181" t="s">
        <v>2063</v>
      </c>
      <c r="C80" s="182" t="s">
        <v>1998</v>
      </c>
      <c r="D80" s="183">
        <v>280</v>
      </c>
      <c r="E80" s="183"/>
      <c r="F80" s="181" t="s">
        <v>2011</v>
      </c>
      <c r="G80" s="181" t="s">
        <v>2053</v>
      </c>
      <c r="H80" s="181" t="s">
        <v>2026</v>
      </c>
      <c r="K80" s="177"/>
    </row>
    <row r="81" s="177" customFormat="1" ht="28" customHeight="1">
      <c r="A81" s="181" t="s">
        <v>2009</v>
      </c>
      <c r="B81" s="181" t="s">
        <v>2010</v>
      </c>
      <c r="C81" s="182" t="s">
        <v>1998</v>
      </c>
      <c r="D81" s="183">
        <v>3200</v>
      </c>
      <c r="E81" s="183"/>
      <c r="F81" s="181" t="s">
        <v>2011</v>
      </c>
      <c r="G81" s="181" t="s">
        <v>2012</v>
      </c>
      <c r="H81" s="181" t="s">
        <v>1973</v>
      </c>
      <c r="K81" s="177"/>
    </row>
    <row r="82" s="177" customFormat="1" ht="28" customHeight="1">
      <c r="A82" s="181" t="s">
        <v>2009</v>
      </c>
      <c r="B82" s="181" t="s">
        <v>2010</v>
      </c>
      <c r="C82" s="182" t="s">
        <v>1998</v>
      </c>
      <c r="D82" s="183">
        <v>3200</v>
      </c>
      <c r="E82" s="183"/>
      <c r="F82" s="181" t="s">
        <v>2011</v>
      </c>
      <c r="G82" s="181" t="s">
        <v>2012</v>
      </c>
      <c r="H82" s="181" t="s">
        <v>1978</v>
      </c>
      <c r="K82" s="177"/>
    </row>
    <row r="83" s="177" customFormat="1" ht="28" customHeight="1">
      <c r="A83" s="181" t="s">
        <v>2045</v>
      </c>
      <c r="B83" s="181" t="s">
        <v>2046</v>
      </c>
      <c r="C83" s="182" t="s">
        <v>1998</v>
      </c>
      <c r="D83" s="183">
        <v>1160</v>
      </c>
      <c r="E83" s="183"/>
      <c r="F83" s="181" t="s">
        <v>2024</v>
      </c>
      <c r="G83" s="181" t="s">
        <v>2047</v>
      </c>
      <c r="H83" s="181" t="s">
        <v>1990</v>
      </c>
      <c r="K83" s="177"/>
    </row>
    <row r="84" s="177" customFormat="1" ht="28" customHeight="1">
      <c r="A84" s="181" t="s">
        <v>2018</v>
      </c>
      <c r="B84" s="181" t="s">
        <v>2019</v>
      </c>
      <c r="C84" s="182" t="s">
        <v>1998</v>
      </c>
      <c r="D84" s="183">
        <v>200</v>
      </c>
      <c r="E84" s="183"/>
      <c r="F84" s="181" t="s">
        <v>2020</v>
      </c>
      <c r="G84" s="181" t="s">
        <v>1972</v>
      </c>
      <c r="H84" s="181" t="s">
        <v>2054</v>
      </c>
      <c r="K84" s="177"/>
    </row>
    <row r="85" s="177" customFormat="1" ht="28" customHeight="1">
      <c r="A85" s="181" t="s">
        <v>2018</v>
      </c>
      <c r="B85" s="181" t="s">
        <v>2019</v>
      </c>
      <c r="C85" s="182" t="s">
        <v>1998</v>
      </c>
      <c r="D85" s="183">
        <v>200</v>
      </c>
      <c r="E85" s="183"/>
      <c r="F85" s="181" t="s">
        <v>2020</v>
      </c>
      <c r="G85" s="181" t="s">
        <v>1972</v>
      </c>
      <c r="H85" s="181" t="s">
        <v>2035</v>
      </c>
      <c r="K85" s="177"/>
    </row>
    <row r="86" s="177" customFormat="1" ht="28" customHeight="1">
      <c r="A86" s="181" t="s">
        <v>2064</v>
      </c>
      <c r="B86" s="181" t="s">
        <v>2065</v>
      </c>
      <c r="C86" s="182" t="s">
        <v>1998</v>
      </c>
      <c r="D86" s="183">
        <v>3000</v>
      </c>
      <c r="E86" s="183"/>
      <c r="F86" s="181" t="s">
        <v>2020</v>
      </c>
      <c r="G86" s="181" t="s">
        <v>2066</v>
      </c>
      <c r="H86" s="181" t="s">
        <v>2026</v>
      </c>
      <c r="K86" s="177"/>
    </row>
    <row r="87" s="177" customFormat="1" ht="28" customHeight="1">
      <c r="A87" s="181" t="s">
        <v>2064</v>
      </c>
      <c r="B87" s="181" t="s">
        <v>2065</v>
      </c>
      <c r="C87" s="182" t="s">
        <v>1998</v>
      </c>
      <c r="D87" s="183">
        <v>3000</v>
      </c>
      <c r="E87" s="183"/>
      <c r="F87" s="181" t="s">
        <v>2020</v>
      </c>
      <c r="G87" s="181" t="s">
        <v>2066</v>
      </c>
      <c r="H87" s="181" t="s">
        <v>2054</v>
      </c>
      <c r="K87" s="177"/>
    </row>
    <row r="88" s="177" customFormat="1" ht="28" customHeight="1">
      <c r="A88" s="181" t="s">
        <v>2067</v>
      </c>
      <c r="B88" s="181" t="s">
        <v>2068</v>
      </c>
      <c r="C88" s="182" t="s">
        <v>1998</v>
      </c>
      <c r="D88" s="183">
        <v>3000</v>
      </c>
      <c r="E88" s="183"/>
      <c r="F88" s="181" t="s">
        <v>1971</v>
      </c>
      <c r="G88" s="181" t="s">
        <v>2066</v>
      </c>
      <c r="H88" s="181" t="s">
        <v>2039</v>
      </c>
      <c r="K88" s="177"/>
    </row>
    <row r="89" s="177" customFormat="1" ht="28" customHeight="1">
      <c r="A89" s="181" t="s">
        <v>2027</v>
      </c>
      <c r="B89" s="181" t="s">
        <v>2028</v>
      </c>
      <c r="C89" s="182" t="s">
        <v>1998</v>
      </c>
      <c r="D89" s="183">
        <v>4400</v>
      </c>
      <c r="E89" s="183">
        <v>4400</v>
      </c>
      <c r="F89" s="181" t="s">
        <v>2029</v>
      </c>
      <c r="G89" s="181" t="s">
        <v>2030</v>
      </c>
      <c r="H89" s="181" t="s">
        <v>2054</v>
      </c>
      <c r="K89" s="177"/>
    </row>
    <row r="90" s="177" customFormat="1" ht="28" customHeight="1">
      <c r="A90" s="181" t="s">
        <v>2031</v>
      </c>
      <c r="B90" s="181" t="s">
        <v>2032</v>
      </c>
      <c r="C90" s="182" t="s">
        <v>1998</v>
      </c>
      <c r="D90" s="183">
        <v>800</v>
      </c>
      <c r="E90" s="183"/>
      <c r="F90" s="181" t="s">
        <v>2033</v>
      </c>
      <c r="G90" s="181" t="s">
        <v>2034</v>
      </c>
      <c r="H90" s="181" t="s">
        <v>2069</v>
      </c>
      <c r="K90" s="177"/>
    </row>
    <row r="91" s="177" customFormat="1" ht="28" customHeight="1">
      <c r="A91" s="181" t="s">
        <v>2042</v>
      </c>
      <c r="B91" s="181" t="s">
        <v>2043</v>
      </c>
      <c r="C91" s="182" t="s">
        <v>1998</v>
      </c>
      <c r="D91" s="183">
        <v>6160</v>
      </c>
      <c r="E91" s="183"/>
      <c r="F91" s="181" t="s">
        <v>2033</v>
      </c>
      <c r="G91" s="181" t="s">
        <v>2044</v>
      </c>
      <c r="H91" s="181" t="s">
        <v>2039</v>
      </c>
      <c r="K91" s="177"/>
    </row>
    <row r="92" s="177" customFormat="1" ht="28" customHeight="1">
      <c r="A92" s="181" t="s">
        <v>2058</v>
      </c>
      <c r="B92" s="181" t="s">
        <v>2059</v>
      </c>
      <c r="C92" s="182" t="s">
        <v>1998</v>
      </c>
      <c r="D92" s="183">
        <v>2880</v>
      </c>
      <c r="E92" s="183"/>
      <c r="F92" s="181" t="s">
        <v>2033</v>
      </c>
      <c r="G92" s="181" t="s">
        <v>2060</v>
      </c>
      <c r="H92" s="181" t="s">
        <v>2048</v>
      </c>
      <c r="K92" s="177"/>
    </row>
    <row r="93" s="177" customFormat="1" ht="28" customHeight="1">
      <c r="A93" s="181" t="s">
        <v>2009</v>
      </c>
      <c r="B93" s="181" t="s">
        <v>2010</v>
      </c>
      <c r="C93" s="182" t="s">
        <v>1998</v>
      </c>
      <c r="D93" s="183">
        <v>3200</v>
      </c>
      <c r="E93" s="183"/>
      <c r="F93" s="181" t="s">
        <v>2011</v>
      </c>
      <c r="G93" s="181" t="s">
        <v>2012</v>
      </c>
      <c r="H93" s="181" t="s">
        <v>2026</v>
      </c>
      <c r="K93" s="177"/>
    </row>
    <row r="94" s="177" customFormat="1" ht="28" customHeight="1">
      <c r="A94" s="181" t="s">
        <v>2075</v>
      </c>
      <c r="B94" s="181" t="s">
        <v>2076</v>
      </c>
      <c r="C94" s="182" t="s">
        <v>1998</v>
      </c>
      <c r="D94" s="183">
        <v>4800</v>
      </c>
      <c r="E94" s="183"/>
      <c r="F94" s="181" t="s">
        <v>1999</v>
      </c>
      <c r="G94" s="181" t="s">
        <v>1977</v>
      </c>
      <c r="H94" s="181" t="s">
        <v>1978</v>
      </c>
      <c r="K94" s="177"/>
    </row>
    <row r="95" s="177" customFormat="1" ht="28" customHeight="1">
      <c r="A95" s="181" t="s">
        <v>2001</v>
      </c>
      <c r="B95" s="181" t="s">
        <v>2002</v>
      </c>
      <c r="C95" s="182" t="s">
        <v>1998</v>
      </c>
      <c r="D95" s="183">
        <v>1600</v>
      </c>
      <c r="E95" s="183"/>
      <c r="F95" s="181" t="s">
        <v>2003</v>
      </c>
      <c r="G95" s="181" t="s">
        <v>2004</v>
      </c>
      <c r="H95" s="181" t="s">
        <v>2035</v>
      </c>
      <c r="K95" s="177"/>
    </row>
    <row r="96" s="177" customFormat="1" ht="28" customHeight="1">
      <c r="A96" s="181" t="s">
        <v>2007</v>
      </c>
      <c r="B96" s="181" t="s">
        <v>2008</v>
      </c>
      <c r="C96" s="182" t="s">
        <v>1998</v>
      </c>
      <c r="D96" s="183">
        <v>4000</v>
      </c>
      <c r="E96" s="183"/>
      <c r="F96" s="181" t="s">
        <v>2003</v>
      </c>
      <c r="G96" s="181" t="s">
        <v>1972</v>
      </c>
      <c r="H96" s="181" t="s">
        <v>2026</v>
      </c>
      <c r="K96" s="177"/>
    </row>
    <row r="97" s="177" customFormat="1" ht="28" customHeight="1">
      <c r="A97" s="181" t="s">
        <v>2075</v>
      </c>
      <c r="B97" s="181" t="s">
        <v>2076</v>
      </c>
      <c r="C97" s="182" t="s">
        <v>1998</v>
      </c>
      <c r="D97" s="183">
        <v>4800</v>
      </c>
      <c r="E97" s="183"/>
      <c r="F97" s="181" t="s">
        <v>1999</v>
      </c>
      <c r="G97" s="181" t="s">
        <v>1977</v>
      </c>
      <c r="H97" s="181" t="s">
        <v>2039</v>
      </c>
      <c r="K97" s="177"/>
    </row>
    <row r="98" s="177" customFormat="1" ht="28" customHeight="1">
      <c r="A98" s="181" t="s">
        <v>2062</v>
      </c>
      <c r="B98" s="181" t="s">
        <v>2063</v>
      </c>
      <c r="C98" s="182" t="s">
        <v>1998</v>
      </c>
      <c r="D98" s="183">
        <v>280</v>
      </c>
      <c r="E98" s="183"/>
      <c r="F98" s="181" t="s">
        <v>2011</v>
      </c>
      <c r="G98" s="181" t="s">
        <v>2053</v>
      </c>
      <c r="H98" s="181" t="s">
        <v>2039</v>
      </c>
      <c r="K98" s="177"/>
    </row>
    <row r="99" s="177" customFormat="1" ht="28" customHeight="1">
      <c r="A99" s="181" t="s">
        <v>2062</v>
      </c>
      <c r="B99" s="181" t="s">
        <v>2063</v>
      </c>
      <c r="C99" s="182" t="s">
        <v>1998</v>
      </c>
      <c r="D99" s="183">
        <v>280</v>
      </c>
      <c r="E99" s="183"/>
      <c r="F99" s="181" t="s">
        <v>2011</v>
      </c>
      <c r="G99" s="181" t="s">
        <v>2053</v>
      </c>
      <c r="H99" s="181" t="s">
        <v>1978</v>
      </c>
      <c r="K99" s="177"/>
    </row>
    <row r="100" s="177" customFormat="1" ht="28" customHeight="1">
      <c r="A100" s="181" t="s">
        <v>2009</v>
      </c>
      <c r="B100" s="181" t="s">
        <v>2010</v>
      </c>
      <c r="C100" s="182" t="s">
        <v>1998</v>
      </c>
      <c r="D100" s="183">
        <v>3200</v>
      </c>
      <c r="E100" s="183"/>
      <c r="F100" s="181" t="s">
        <v>2011</v>
      </c>
      <c r="G100" s="181" t="s">
        <v>2012</v>
      </c>
      <c r="H100" s="181" t="s">
        <v>2069</v>
      </c>
      <c r="K100" s="177"/>
    </row>
    <row r="101" s="177" customFormat="1" ht="28" customHeight="1">
      <c r="A101" s="181" t="s">
        <v>2077</v>
      </c>
      <c r="B101" s="181" t="s">
        <v>2078</v>
      </c>
      <c r="C101" s="182" t="s">
        <v>1998</v>
      </c>
      <c r="D101" s="183">
        <v>6000</v>
      </c>
      <c r="E101" s="183"/>
      <c r="F101" s="181" t="s">
        <v>2011</v>
      </c>
      <c r="G101" s="181" t="s">
        <v>2012</v>
      </c>
      <c r="H101" s="181" t="s">
        <v>1973</v>
      </c>
      <c r="K101" s="177"/>
    </row>
    <row r="102" s="177" customFormat="1" ht="28" customHeight="1">
      <c r="A102" s="181" t="s">
        <v>2018</v>
      </c>
      <c r="B102" s="181" t="s">
        <v>2019</v>
      </c>
      <c r="C102" s="182" t="s">
        <v>1998</v>
      </c>
      <c r="D102" s="183">
        <v>200</v>
      </c>
      <c r="E102" s="183"/>
      <c r="F102" s="181" t="s">
        <v>2020</v>
      </c>
      <c r="G102" s="181" t="s">
        <v>1972</v>
      </c>
      <c r="H102" s="181" t="s">
        <v>2069</v>
      </c>
      <c r="K102" s="177"/>
    </row>
    <row r="103" s="177" customFormat="1" ht="28" customHeight="1">
      <c r="A103" s="181" t="s">
        <v>2027</v>
      </c>
      <c r="B103" s="181" t="s">
        <v>2028</v>
      </c>
      <c r="C103" s="182" t="s">
        <v>1998</v>
      </c>
      <c r="D103" s="183">
        <v>4400</v>
      </c>
      <c r="E103" s="183">
        <v>4400</v>
      </c>
      <c r="F103" s="181" t="s">
        <v>2029</v>
      </c>
      <c r="G103" s="181" t="s">
        <v>2030</v>
      </c>
      <c r="H103" s="181" t="s">
        <v>2069</v>
      </c>
      <c r="K103" s="177"/>
    </row>
    <row r="104" s="177" customFormat="1" ht="28" customHeight="1">
      <c r="A104" s="181" t="s">
        <v>2027</v>
      </c>
      <c r="B104" s="181" t="s">
        <v>2028</v>
      </c>
      <c r="C104" s="182" t="s">
        <v>1998</v>
      </c>
      <c r="D104" s="183">
        <v>4400</v>
      </c>
      <c r="E104" s="183">
        <v>4400</v>
      </c>
      <c r="F104" s="181" t="s">
        <v>2029</v>
      </c>
      <c r="G104" s="181" t="s">
        <v>2030</v>
      </c>
      <c r="H104" s="181" t="s">
        <v>2026</v>
      </c>
      <c r="K104" s="177"/>
    </row>
    <row r="105" s="177" customFormat="1" ht="28" customHeight="1">
      <c r="A105" s="181" t="s">
        <v>2031</v>
      </c>
      <c r="B105" s="181" t="s">
        <v>2032</v>
      </c>
      <c r="C105" s="182" t="s">
        <v>1998</v>
      </c>
      <c r="D105" s="183">
        <v>800</v>
      </c>
      <c r="E105" s="183"/>
      <c r="F105" s="181" t="s">
        <v>2033</v>
      </c>
      <c r="G105" s="181" t="s">
        <v>2034</v>
      </c>
      <c r="H105" s="181" t="s">
        <v>2072</v>
      </c>
      <c r="K105" s="177"/>
    </row>
    <row r="106" s="177" customFormat="1" ht="28" customHeight="1">
      <c r="A106" s="181" t="s">
        <v>2031</v>
      </c>
      <c r="B106" s="181" t="s">
        <v>2032</v>
      </c>
      <c r="C106" s="182" t="s">
        <v>1998</v>
      </c>
      <c r="D106" s="183">
        <v>800</v>
      </c>
      <c r="E106" s="183"/>
      <c r="F106" s="181" t="s">
        <v>2033</v>
      </c>
      <c r="G106" s="181" t="s">
        <v>2034</v>
      </c>
      <c r="H106" s="181" t="s">
        <v>2039</v>
      </c>
      <c r="K106" s="177"/>
    </row>
    <row r="107" s="177" customFormat="1" ht="28" customHeight="1">
      <c r="A107" s="181" t="s">
        <v>2042</v>
      </c>
      <c r="B107" s="181" t="s">
        <v>2043</v>
      </c>
      <c r="C107" s="182" t="s">
        <v>1998</v>
      </c>
      <c r="D107" s="183">
        <v>6160</v>
      </c>
      <c r="E107" s="183"/>
      <c r="F107" s="181" t="s">
        <v>2033</v>
      </c>
      <c r="G107" s="181" t="s">
        <v>2044</v>
      </c>
      <c r="H107" s="181" t="s">
        <v>2021</v>
      </c>
      <c r="K107" s="177"/>
    </row>
    <row r="108" s="177" customFormat="1" ht="28" customHeight="1">
      <c r="A108" s="181" t="s">
        <v>2031</v>
      </c>
      <c r="B108" s="181" t="s">
        <v>2032</v>
      </c>
      <c r="C108" s="182" t="s">
        <v>1998</v>
      </c>
      <c r="D108" s="183">
        <v>800</v>
      </c>
      <c r="E108" s="183"/>
      <c r="F108" s="181" t="s">
        <v>2033</v>
      </c>
      <c r="G108" s="181" t="s">
        <v>2034</v>
      </c>
      <c r="H108" s="181" t="s">
        <v>2026</v>
      </c>
      <c r="K108" s="177"/>
    </row>
    <row r="109" s="177" customFormat="1" ht="28" customHeight="1">
      <c r="A109" s="181" t="s">
        <v>2001</v>
      </c>
      <c r="B109" s="181" t="s">
        <v>2002</v>
      </c>
      <c r="C109" s="182" t="s">
        <v>1998</v>
      </c>
      <c r="D109" s="183">
        <v>1600</v>
      </c>
      <c r="E109" s="183"/>
      <c r="F109" s="181" t="s">
        <v>2003</v>
      </c>
      <c r="G109" s="181" t="s">
        <v>2004</v>
      </c>
      <c r="H109" s="181" t="s">
        <v>2072</v>
      </c>
      <c r="K109" s="177"/>
    </row>
    <row r="110" s="177" customFormat="1" ht="28" customHeight="1">
      <c r="A110" s="181" t="s">
        <v>2075</v>
      </c>
      <c r="B110" s="181" t="s">
        <v>2076</v>
      </c>
      <c r="C110" s="182" t="s">
        <v>1998</v>
      </c>
      <c r="D110" s="183">
        <v>4800</v>
      </c>
      <c r="E110" s="183"/>
      <c r="F110" s="181" t="s">
        <v>1999</v>
      </c>
      <c r="G110" s="181" t="s">
        <v>1977</v>
      </c>
      <c r="H110" s="181" t="s">
        <v>2026</v>
      </c>
      <c r="K110" s="177"/>
    </row>
    <row r="111" s="177" customFormat="1" ht="28" customHeight="1">
      <c r="A111" s="181" t="s">
        <v>2062</v>
      </c>
      <c r="B111" s="181" t="s">
        <v>2063</v>
      </c>
      <c r="C111" s="182" t="s">
        <v>1998</v>
      </c>
      <c r="D111" s="183">
        <v>280</v>
      </c>
      <c r="E111" s="183"/>
      <c r="F111" s="181" t="s">
        <v>2011</v>
      </c>
      <c r="G111" s="181" t="s">
        <v>2053</v>
      </c>
      <c r="H111" s="181" t="s">
        <v>2021</v>
      </c>
      <c r="K111" s="177"/>
    </row>
    <row r="112" s="177" customFormat="1" ht="28" customHeight="1">
      <c r="A112" s="181" t="s">
        <v>2009</v>
      </c>
      <c r="B112" s="181" t="s">
        <v>2010</v>
      </c>
      <c r="C112" s="182" t="s">
        <v>1998</v>
      </c>
      <c r="D112" s="183">
        <v>3200</v>
      </c>
      <c r="E112" s="183"/>
      <c r="F112" s="181" t="s">
        <v>2011</v>
      </c>
      <c r="G112" s="181" t="s">
        <v>2012</v>
      </c>
      <c r="H112" s="181" t="s">
        <v>2072</v>
      </c>
      <c r="K112" s="177"/>
    </row>
    <row r="113" s="177" customFormat="1" ht="28" customHeight="1">
      <c r="A113" s="181" t="s">
        <v>2009</v>
      </c>
      <c r="B113" s="181" t="s">
        <v>2010</v>
      </c>
      <c r="C113" s="182" t="s">
        <v>1998</v>
      </c>
      <c r="D113" s="183">
        <v>3200</v>
      </c>
      <c r="E113" s="183"/>
      <c r="F113" s="181" t="s">
        <v>2011</v>
      </c>
      <c r="G113" s="181" t="s">
        <v>2012</v>
      </c>
      <c r="H113" s="181" t="s">
        <v>2021</v>
      </c>
      <c r="K113" s="177"/>
    </row>
    <row r="114" s="177" customFormat="1" ht="28" customHeight="1">
      <c r="A114" s="181" t="s">
        <v>2045</v>
      </c>
      <c r="B114" s="181" t="s">
        <v>2046</v>
      </c>
      <c r="C114" s="182" t="s">
        <v>1998</v>
      </c>
      <c r="D114" s="183">
        <v>1160</v>
      </c>
      <c r="E114" s="183"/>
      <c r="F114" s="181" t="s">
        <v>2024</v>
      </c>
      <c r="G114" s="181" t="s">
        <v>2047</v>
      </c>
      <c r="H114" s="181" t="s">
        <v>2061</v>
      </c>
      <c r="K114" s="177"/>
    </row>
    <row r="115" s="177" customFormat="1" ht="28" customHeight="1">
      <c r="A115" s="181" t="s">
        <v>2018</v>
      </c>
      <c r="B115" s="181" t="s">
        <v>2019</v>
      </c>
      <c r="C115" s="182" t="s">
        <v>1998</v>
      </c>
      <c r="D115" s="183">
        <v>200</v>
      </c>
      <c r="E115" s="183"/>
      <c r="F115" s="181" t="s">
        <v>2020</v>
      </c>
      <c r="G115" s="181" t="s">
        <v>1972</v>
      </c>
      <c r="H115" s="181" t="s">
        <v>2072</v>
      </c>
      <c r="K115" s="177"/>
    </row>
    <row r="116" s="177" customFormat="1" ht="28" customHeight="1">
      <c r="A116" s="181" t="s">
        <v>2045</v>
      </c>
      <c r="B116" s="181" t="s">
        <v>2046</v>
      </c>
      <c r="C116" s="182" t="s">
        <v>1998</v>
      </c>
      <c r="D116" s="183">
        <v>1160</v>
      </c>
      <c r="E116" s="183"/>
      <c r="F116" s="181" t="s">
        <v>2024</v>
      </c>
      <c r="G116" s="181" t="s">
        <v>2047</v>
      </c>
      <c r="H116" s="181" t="s">
        <v>2079</v>
      </c>
      <c r="K116" s="177"/>
    </row>
    <row r="117" s="177" customFormat="1" ht="28" customHeight="1">
      <c r="A117" s="181" t="s">
        <v>2022</v>
      </c>
      <c r="B117" s="181" t="s">
        <v>2023</v>
      </c>
      <c r="C117" s="182" t="s">
        <v>1998</v>
      </c>
      <c r="D117" s="183">
        <v>700</v>
      </c>
      <c r="E117" s="183"/>
      <c r="F117" s="181" t="s">
        <v>2024</v>
      </c>
      <c r="G117" s="181" t="s">
        <v>2025</v>
      </c>
      <c r="H117" s="181" t="s">
        <v>1978</v>
      </c>
      <c r="K117" s="177"/>
    </row>
    <row r="118" s="177" customFormat="1" ht="28" customHeight="1">
      <c r="A118" s="181" t="s">
        <v>2027</v>
      </c>
      <c r="B118" s="181" t="s">
        <v>2028</v>
      </c>
      <c r="C118" s="182" t="s">
        <v>1998</v>
      </c>
      <c r="D118" s="183">
        <v>4400</v>
      </c>
      <c r="E118" s="183">
        <v>4400</v>
      </c>
      <c r="F118" s="181" t="s">
        <v>2029</v>
      </c>
      <c r="G118" s="181" t="s">
        <v>2030</v>
      </c>
      <c r="H118" s="181" t="s">
        <v>2039</v>
      </c>
      <c r="K118" s="177"/>
    </row>
    <row r="119" s="177" customFormat="1" ht="28" customHeight="1">
      <c r="A119" s="181" t="s">
        <v>2027</v>
      </c>
      <c r="B119" s="181" t="s">
        <v>2028</v>
      </c>
      <c r="C119" s="182" t="s">
        <v>1998</v>
      </c>
      <c r="D119" s="183">
        <v>4400</v>
      </c>
      <c r="E119" s="183">
        <v>4400</v>
      </c>
      <c r="F119" s="181" t="s">
        <v>2029</v>
      </c>
      <c r="G119" s="181" t="s">
        <v>2030</v>
      </c>
      <c r="H119" s="181" t="s">
        <v>2021</v>
      </c>
      <c r="K119" s="177"/>
    </row>
    <row r="120" s="177" customFormat="1" ht="28" customHeight="1">
      <c r="A120" s="181" t="s">
        <v>2027</v>
      </c>
      <c r="B120" s="181" t="s">
        <v>2028</v>
      </c>
      <c r="C120" s="182" t="s">
        <v>1998</v>
      </c>
      <c r="D120" s="183">
        <v>4400</v>
      </c>
      <c r="E120" s="183">
        <v>4400</v>
      </c>
      <c r="F120" s="181" t="s">
        <v>2029</v>
      </c>
      <c r="G120" s="181" t="s">
        <v>2030</v>
      </c>
      <c r="H120" s="181" t="s">
        <v>1978</v>
      </c>
      <c r="K120" s="177"/>
    </row>
    <row r="121" s="177" customFormat="1" ht="28" customHeight="1">
      <c r="A121" s="181" t="s">
        <v>2080</v>
      </c>
      <c r="B121" s="181" t="s">
        <v>2081</v>
      </c>
      <c r="C121" s="182" t="s">
        <v>1998</v>
      </c>
      <c r="D121" s="183">
        <v>6900</v>
      </c>
      <c r="E121" s="183">
        <v>900</v>
      </c>
      <c r="F121" s="181" t="s">
        <v>2029</v>
      </c>
      <c r="G121" s="181" t="s">
        <v>2038</v>
      </c>
      <c r="H121" s="181" t="s">
        <v>1978</v>
      </c>
      <c r="K121" s="177"/>
    </row>
    <row r="122" s="177" customFormat="1" ht="28" customHeight="1">
      <c r="A122" s="181" t="s">
        <v>2031</v>
      </c>
      <c r="B122" s="181" t="s">
        <v>2032</v>
      </c>
      <c r="C122" s="182" t="s">
        <v>1998</v>
      </c>
      <c r="D122" s="183">
        <v>800</v>
      </c>
      <c r="E122" s="183"/>
      <c r="F122" s="181" t="s">
        <v>2033</v>
      </c>
      <c r="G122" s="181" t="s">
        <v>2034</v>
      </c>
      <c r="H122" s="181" t="s">
        <v>2054</v>
      </c>
      <c r="K122" s="177"/>
    </row>
    <row r="123" s="177" customFormat="1" ht="28" customHeight="1">
      <c r="A123" s="181" t="s">
        <v>2042</v>
      </c>
      <c r="B123" s="181" t="s">
        <v>2043</v>
      </c>
      <c r="C123" s="182" t="s">
        <v>1998</v>
      </c>
      <c r="D123" s="183">
        <v>6160</v>
      </c>
      <c r="E123" s="183"/>
      <c r="F123" s="181" t="s">
        <v>2033</v>
      </c>
      <c r="G123" s="181" t="s">
        <v>2044</v>
      </c>
      <c r="H123" s="181" t="s">
        <v>2054</v>
      </c>
      <c r="K123" s="177"/>
    </row>
    <row r="124" s="177" customFormat="1" ht="28" customHeight="1">
      <c r="A124" s="181" t="s">
        <v>2042</v>
      </c>
      <c r="B124" s="181" t="s">
        <v>2043</v>
      </c>
      <c r="C124" s="182" t="s">
        <v>1998</v>
      </c>
      <c r="D124" s="183">
        <v>6160</v>
      </c>
      <c r="E124" s="183"/>
      <c r="F124" s="181" t="s">
        <v>2033</v>
      </c>
      <c r="G124" s="181" t="s">
        <v>2044</v>
      </c>
      <c r="H124" s="181" t="s">
        <v>1978</v>
      </c>
      <c r="K124" s="177"/>
    </row>
    <row r="125" s="177" customFormat="1" ht="28" customHeight="1">
      <c r="A125" s="181" t="s">
        <v>2058</v>
      </c>
      <c r="B125" s="181" t="s">
        <v>2059</v>
      </c>
      <c r="C125" s="182" t="s">
        <v>1998</v>
      </c>
      <c r="D125" s="183">
        <v>2880</v>
      </c>
      <c r="E125" s="183"/>
      <c r="F125" s="181" t="s">
        <v>2033</v>
      </c>
      <c r="G125" s="181" t="s">
        <v>2060</v>
      </c>
      <c r="H125" s="181" t="s">
        <v>2079</v>
      </c>
      <c r="K125" s="177"/>
    </row>
    <row r="126" s="177" customFormat="1" ht="28" customHeight="1">
      <c r="A126" s="181" t="s">
        <v>2058</v>
      </c>
      <c r="B126" s="181" t="s">
        <v>2059</v>
      </c>
      <c r="C126" s="182" t="s">
        <v>1998</v>
      </c>
      <c r="D126" s="183">
        <v>2880</v>
      </c>
      <c r="E126" s="183"/>
      <c r="F126" s="181" t="s">
        <v>2033</v>
      </c>
      <c r="G126" s="181" t="s">
        <v>2060</v>
      </c>
      <c r="H126" s="181" t="s">
        <v>1982</v>
      </c>
      <c r="K126" s="177"/>
    </row>
    <row r="127" s="177" customFormat="1" ht="28" customHeight="1">
      <c r="A127" s="181" t="s">
        <v>2009</v>
      </c>
      <c r="B127" s="181" t="s">
        <v>2010</v>
      </c>
      <c r="C127" s="182" t="s">
        <v>1998</v>
      </c>
      <c r="D127" s="183">
        <v>3200</v>
      </c>
      <c r="E127" s="183"/>
      <c r="F127" s="181" t="s">
        <v>2011</v>
      </c>
      <c r="G127" s="181" t="s">
        <v>2012</v>
      </c>
      <c r="H127" s="181" t="s">
        <v>2039</v>
      </c>
      <c r="K127" s="177"/>
    </row>
    <row r="128" s="177" customFormat="1" ht="28" customHeight="1">
      <c r="A128" s="178" t="s">
        <v>2082</v>
      </c>
      <c r="B128" s="179"/>
      <c r="C128" s="185"/>
      <c r="D128" s="179">
        <f>XFD129+XFD144</f>
        <v>150308</v>
      </c>
      <c r="E128" s="179">
        <f>XFD129+XFD144</f>
        <v>19917</v>
      </c>
      <c r="F128" s="186"/>
      <c r="G128" s="179"/>
      <c r="H128" s="179"/>
      <c r="K128" s="177"/>
    </row>
    <row r="129" s="177" customFormat="1" ht="28" customHeight="1">
      <c r="A129" s="180" t="s">
        <v>1967</v>
      </c>
      <c r="B129" s="179"/>
      <c r="C129" s="185"/>
      <c r="D129" s="179">
        <f>SUM(XFD130:XFD143)</f>
        <v>50334</v>
      </c>
      <c r="E129" s="179">
        <f>SUM(XFD130:XFD143)</f>
        <v>2826</v>
      </c>
      <c r="F129" s="186"/>
      <c r="G129" s="179"/>
      <c r="H129" s="179"/>
      <c r="K129" s="177"/>
    </row>
    <row r="130" s="177" customFormat="1" ht="28" customHeight="1">
      <c r="A130" s="181" t="s">
        <v>2083</v>
      </c>
      <c r="B130" s="181" t="s">
        <v>2084</v>
      </c>
      <c r="C130" s="182" t="s">
        <v>1970</v>
      </c>
      <c r="D130" s="183">
        <v>11621</v>
      </c>
      <c r="E130" s="183"/>
      <c r="F130" s="181" t="s">
        <v>2024</v>
      </c>
      <c r="G130" s="181" t="s">
        <v>2085</v>
      </c>
      <c r="H130" s="181" t="s">
        <v>1986</v>
      </c>
      <c r="K130" s="177"/>
    </row>
    <row r="131" s="177" customFormat="1" ht="28" customHeight="1">
      <c r="A131" s="181" t="s">
        <v>2086</v>
      </c>
      <c r="B131" s="181" t="s">
        <v>2087</v>
      </c>
      <c r="C131" s="182" t="s">
        <v>1970</v>
      </c>
      <c r="D131" s="183">
        <v>321</v>
      </c>
      <c r="E131" s="183"/>
      <c r="F131" s="181" t="s">
        <v>2020</v>
      </c>
      <c r="G131" s="181" t="s">
        <v>2088</v>
      </c>
      <c r="H131" s="181" t="s">
        <v>1994</v>
      </c>
      <c r="K131" s="177"/>
    </row>
    <row r="132" s="177" customFormat="1" ht="28" customHeight="1">
      <c r="A132" s="181" t="s">
        <v>2089</v>
      </c>
      <c r="B132" s="181" t="s">
        <v>2090</v>
      </c>
      <c r="C132" s="182" t="s">
        <v>1970</v>
      </c>
      <c r="D132" s="183">
        <v>762</v>
      </c>
      <c r="E132" s="183"/>
      <c r="F132" s="181" t="s">
        <v>2091</v>
      </c>
      <c r="G132" s="181" t="s">
        <v>2092</v>
      </c>
      <c r="H132" s="181" t="s">
        <v>1986</v>
      </c>
      <c r="K132" s="177"/>
    </row>
    <row r="133" s="177" customFormat="1" ht="28" customHeight="1">
      <c r="A133" s="181" t="s">
        <v>2093</v>
      </c>
      <c r="B133" s="181" t="s">
        <v>2094</v>
      </c>
      <c r="C133" s="182" t="s">
        <v>1970</v>
      </c>
      <c r="D133" s="183">
        <v>1173</v>
      </c>
      <c r="E133" s="183"/>
      <c r="F133" s="181" t="s">
        <v>2091</v>
      </c>
      <c r="G133" s="181" t="s">
        <v>2095</v>
      </c>
      <c r="H133" s="181" t="s">
        <v>1994</v>
      </c>
      <c r="K133" s="177"/>
    </row>
    <row r="134" s="177" customFormat="1" ht="28" customHeight="1">
      <c r="A134" s="181" t="s">
        <v>2096</v>
      </c>
      <c r="B134" s="181" t="s">
        <v>2097</v>
      </c>
      <c r="C134" s="182" t="s">
        <v>1970</v>
      </c>
      <c r="D134" s="183">
        <v>2826</v>
      </c>
      <c r="E134" s="183">
        <v>2826</v>
      </c>
      <c r="F134" s="181" t="s">
        <v>2098</v>
      </c>
      <c r="G134" s="181" t="s">
        <v>2099</v>
      </c>
      <c r="H134" s="181" t="s">
        <v>1990</v>
      </c>
      <c r="K134" s="177"/>
    </row>
    <row r="135" s="177" customFormat="1" ht="28" customHeight="1">
      <c r="A135" s="181" t="s">
        <v>2100</v>
      </c>
      <c r="B135" s="181" t="s">
        <v>2101</v>
      </c>
      <c r="C135" s="182" t="s">
        <v>1970</v>
      </c>
      <c r="D135" s="183">
        <v>6225</v>
      </c>
      <c r="E135" s="183"/>
      <c r="F135" s="181" t="s">
        <v>2024</v>
      </c>
      <c r="G135" s="181" t="s">
        <v>2102</v>
      </c>
      <c r="H135" s="181" t="s">
        <v>1994</v>
      </c>
      <c r="K135" s="177"/>
    </row>
    <row r="136" s="177" customFormat="1" ht="28" customHeight="1">
      <c r="A136" s="181" t="s">
        <v>2103</v>
      </c>
      <c r="B136" s="181" t="s">
        <v>2104</v>
      </c>
      <c r="C136" s="182" t="s">
        <v>1970</v>
      </c>
      <c r="D136" s="183">
        <v>2830</v>
      </c>
      <c r="E136" s="183"/>
      <c r="F136" s="181" t="s">
        <v>2105</v>
      </c>
      <c r="G136" s="181" t="s">
        <v>2106</v>
      </c>
      <c r="H136" s="181" t="s">
        <v>1994</v>
      </c>
      <c r="K136" s="177"/>
    </row>
    <row r="137" s="177" customFormat="1" ht="28" customHeight="1">
      <c r="A137" s="181" t="s">
        <v>2107</v>
      </c>
      <c r="B137" s="181" t="s">
        <v>2108</v>
      </c>
      <c r="C137" s="182" t="s">
        <v>1970</v>
      </c>
      <c r="D137" s="183">
        <v>5489</v>
      </c>
      <c r="E137" s="183"/>
      <c r="F137" s="181" t="s">
        <v>2011</v>
      </c>
      <c r="G137" s="181" t="s">
        <v>2109</v>
      </c>
      <c r="H137" s="181" t="s">
        <v>1994</v>
      </c>
      <c r="K137" s="177"/>
    </row>
    <row r="138" s="177" customFormat="1" ht="28" customHeight="1">
      <c r="A138" s="181" t="s">
        <v>2110</v>
      </c>
      <c r="B138" s="181" t="s">
        <v>2111</v>
      </c>
      <c r="C138" s="182" t="s">
        <v>1970</v>
      </c>
      <c r="D138" s="183">
        <v>151</v>
      </c>
      <c r="E138" s="183"/>
      <c r="F138" s="181" t="s">
        <v>2024</v>
      </c>
      <c r="G138" s="181" t="s">
        <v>2047</v>
      </c>
      <c r="H138" s="181" t="s">
        <v>1982</v>
      </c>
      <c r="K138" s="177"/>
    </row>
    <row r="139" s="177" customFormat="1" ht="28" customHeight="1">
      <c r="A139" s="181" t="s">
        <v>2112</v>
      </c>
      <c r="B139" s="181" t="s">
        <v>2113</v>
      </c>
      <c r="C139" s="182" t="s">
        <v>1970</v>
      </c>
      <c r="D139" s="183">
        <v>2781</v>
      </c>
      <c r="E139" s="183"/>
      <c r="F139" s="181" t="s">
        <v>2105</v>
      </c>
      <c r="G139" s="181" t="s">
        <v>2114</v>
      </c>
      <c r="H139" s="181" t="s">
        <v>2115</v>
      </c>
      <c r="K139" s="177"/>
    </row>
    <row r="140" s="177" customFormat="1" ht="28" customHeight="1">
      <c r="A140" s="181" t="s">
        <v>2116</v>
      </c>
      <c r="B140" s="181" t="s">
        <v>2117</v>
      </c>
      <c r="C140" s="182" t="s">
        <v>1970</v>
      </c>
      <c r="D140" s="183">
        <v>166</v>
      </c>
      <c r="E140" s="183"/>
      <c r="F140" s="181" t="s">
        <v>2024</v>
      </c>
      <c r="G140" s="181" t="s">
        <v>2118</v>
      </c>
      <c r="H140" s="181" t="s">
        <v>2115</v>
      </c>
      <c r="K140" s="177"/>
    </row>
    <row r="141" s="177" customFormat="1" ht="28" customHeight="1">
      <c r="A141" s="181" t="s">
        <v>2119</v>
      </c>
      <c r="B141" s="181" t="s">
        <v>2120</v>
      </c>
      <c r="C141" s="182" t="s">
        <v>1970</v>
      </c>
      <c r="D141" s="183">
        <v>3583</v>
      </c>
      <c r="E141" s="183"/>
      <c r="F141" s="181" t="s">
        <v>2011</v>
      </c>
      <c r="G141" s="181" t="s">
        <v>2121</v>
      </c>
      <c r="H141" s="181" t="s">
        <v>1986</v>
      </c>
      <c r="K141" s="177"/>
    </row>
    <row r="142" s="177" customFormat="1" ht="28" customHeight="1">
      <c r="A142" s="181" t="s">
        <v>2122</v>
      </c>
      <c r="B142" s="181" t="s">
        <v>2123</v>
      </c>
      <c r="C142" s="182" t="s">
        <v>1970</v>
      </c>
      <c r="D142" s="183">
        <v>11406</v>
      </c>
      <c r="E142" s="183"/>
      <c r="F142" s="181" t="s">
        <v>2024</v>
      </c>
      <c r="G142" s="181" t="s">
        <v>2047</v>
      </c>
      <c r="H142" s="181" t="s">
        <v>1990</v>
      </c>
      <c r="K142" s="177"/>
    </row>
    <row r="143" s="177" customFormat="1" ht="28" customHeight="1">
      <c r="A143" s="181" t="s">
        <v>2124</v>
      </c>
      <c r="B143" s="181" t="s">
        <v>2125</v>
      </c>
      <c r="C143" s="182" t="s">
        <v>1970</v>
      </c>
      <c r="D143" s="183">
        <v>1000</v>
      </c>
      <c r="E143" s="183"/>
      <c r="F143" s="181" t="s">
        <v>2105</v>
      </c>
      <c r="G143" s="181" t="s">
        <v>2126</v>
      </c>
      <c r="H143" s="181" t="s">
        <v>2127</v>
      </c>
      <c r="K143" s="177"/>
    </row>
    <row r="144" s="177" customFormat="1" ht="30" customHeight="1">
      <c r="A144" s="180" t="s">
        <v>1995</v>
      </c>
      <c r="B144" s="179"/>
      <c r="C144" s="185"/>
      <c r="D144" s="179">
        <f>SUM(XFD145:XFD162)</f>
        <v>99974</v>
      </c>
      <c r="E144" s="179">
        <f>SUM(XFD145:XFD162)</f>
        <v>17091</v>
      </c>
      <c r="F144" s="186"/>
      <c r="G144" s="181"/>
      <c r="H144" s="179"/>
      <c r="K144" s="177"/>
    </row>
    <row r="145" s="167" customFormat="1">
      <c r="A145" s="181" t="s">
        <v>2128</v>
      </c>
      <c r="B145" s="181" t="s">
        <v>2129</v>
      </c>
      <c r="C145" s="187" t="s">
        <v>1998</v>
      </c>
      <c r="D145" s="183">
        <v>1632</v>
      </c>
      <c r="E145" s="183">
        <v>1632</v>
      </c>
      <c r="F145" s="181" t="s">
        <v>2098</v>
      </c>
      <c r="G145" s="181" t="s">
        <v>2099</v>
      </c>
      <c r="H145" s="181" t="s">
        <v>1990</v>
      </c>
      <c r="K145" s="167"/>
    </row>
    <row r="146" s="167" customFormat="1">
      <c r="A146" s="181" t="s">
        <v>2130</v>
      </c>
      <c r="B146" s="181" t="s">
        <v>2131</v>
      </c>
      <c r="C146" s="187" t="s">
        <v>1998</v>
      </c>
      <c r="D146" s="183">
        <v>27055</v>
      </c>
      <c r="E146" s="183">
        <v>12841</v>
      </c>
      <c r="F146" s="181" t="s">
        <v>2024</v>
      </c>
      <c r="G146" s="181" t="s">
        <v>2102</v>
      </c>
      <c r="H146" s="181" t="s">
        <v>1994</v>
      </c>
      <c r="K146" s="167"/>
    </row>
    <row r="147" s="167" customFormat="1">
      <c r="A147" s="181" t="s">
        <v>2132</v>
      </c>
      <c r="B147" s="181" t="s">
        <v>2133</v>
      </c>
      <c r="C147" s="187" t="s">
        <v>1998</v>
      </c>
      <c r="D147" s="183">
        <v>600</v>
      </c>
      <c r="E147" s="183"/>
      <c r="F147" s="181" t="s">
        <v>2098</v>
      </c>
      <c r="G147" s="181" t="s">
        <v>2134</v>
      </c>
      <c r="H147" s="181" t="s">
        <v>1994</v>
      </c>
      <c r="K147" s="167"/>
    </row>
    <row r="148" s="167" customFormat="1">
      <c r="A148" s="181" t="s">
        <v>2135</v>
      </c>
      <c r="B148" s="181" t="s">
        <v>2136</v>
      </c>
      <c r="C148" s="187" t="s">
        <v>1998</v>
      </c>
      <c r="D148" s="183">
        <v>7064</v>
      </c>
      <c r="E148" s="183"/>
      <c r="F148" s="181" t="s">
        <v>2024</v>
      </c>
      <c r="G148" s="181" t="s">
        <v>2047</v>
      </c>
      <c r="H148" s="181" t="s">
        <v>1982</v>
      </c>
      <c r="K148" s="167"/>
    </row>
    <row r="149" s="167" customFormat="1">
      <c r="A149" s="181" t="s">
        <v>2137</v>
      </c>
      <c r="B149" s="181" t="s">
        <v>2138</v>
      </c>
      <c r="C149" s="187" t="s">
        <v>1998</v>
      </c>
      <c r="D149" s="183">
        <v>1000</v>
      </c>
      <c r="E149" s="183"/>
      <c r="F149" s="181" t="s">
        <v>2020</v>
      </c>
      <c r="G149" s="181" t="s">
        <v>2139</v>
      </c>
      <c r="H149" s="181" t="s">
        <v>1986</v>
      </c>
      <c r="K149" s="167"/>
    </row>
    <row r="150" s="167" customFormat="1">
      <c r="A150" s="181" t="s">
        <v>2140</v>
      </c>
      <c r="B150" s="181" t="s">
        <v>2141</v>
      </c>
      <c r="C150" s="187" t="s">
        <v>1998</v>
      </c>
      <c r="D150" s="183">
        <v>12650</v>
      </c>
      <c r="E150" s="183"/>
      <c r="F150" s="181" t="s">
        <v>2142</v>
      </c>
      <c r="G150" s="181" t="s">
        <v>2102</v>
      </c>
      <c r="H150" s="181" t="s">
        <v>1994</v>
      </c>
      <c r="K150" s="167"/>
    </row>
    <row r="151" s="167" customFormat="1">
      <c r="A151" s="181" t="s">
        <v>2143</v>
      </c>
      <c r="B151" s="181" t="s">
        <v>2144</v>
      </c>
      <c r="C151" s="187" t="s">
        <v>1998</v>
      </c>
      <c r="D151" s="183">
        <v>2618</v>
      </c>
      <c r="E151" s="183">
        <v>2618</v>
      </c>
      <c r="F151" s="181" t="s">
        <v>2098</v>
      </c>
      <c r="G151" s="181" t="s">
        <v>1981</v>
      </c>
      <c r="H151" s="181" t="s">
        <v>1982</v>
      </c>
      <c r="K151" s="167"/>
    </row>
    <row r="152" s="167" customFormat="1">
      <c r="A152" s="181" t="s">
        <v>2145</v>
      </c>
      <c r="B152" s="181" t="s">
        <v>2146</v>
      </c>
      <c r="C152" s="187" t="s">
        <v>1998</v>
      </c>
      <c r="D152" s="183">
        <v>1234</v>
      </c>
      <c r="E152" s="183"/>
      <c r="F152" s="181" t="s">
        <v>2142</v>
      </c>
      <c r="G152" s="181" t="s">
        <v>1981</v>
      </c>
      <c r="H152" s="181" t="s">
        <v>1990</v>
      </c>
      <c r="K152" s="167"/>
    </row>
    <row r="153" s="167" customFormat="1">
      <c r="A153" s="181" t="s">
        <v>2147</v>
      </c>
      <c r="B153" s="181" t="s">
        <v>2148</v>
      </c>
      <c r="C153" s="187" t="s">
        <v>1998</v>
      </c>
      <c r="D153" s="183">
        <v>790</v>
      </c>
      <c r="E153" s="183"/>
      <c r="F153" s="181" t="s">
        <v>2020</v>
      </c>
      <c r="G153" s="181" t="s">
        <v>2149</v>
      </c>
      <c r="H153" s="181" t="s">
        <v>2115</v>
      </c>
      <c r="K153" s="167"/>
    </row>
    <row r="154" s="167" customFormat="1">
      <c r="A154" s="181" t="s">
        <v>2150</v>
      </c>
      <c r="B154" s="181" t="s">
        <v>2151</v>
      </c>
      <c r="C154" s="187" t="s">
        <v>1998</v>
      </c>
      <c r="D154" s="183">
        <v>4035</v>
      </c>
      <c r="E154" s="183"/>
      <c r="F154" s="181" t="s">
        <v>2024</v>
      </c>
      <c r="G154" s="181" t="s">
        <v>2047</v>
      </c>
      <c r="H154" s="181" t="s">
        <v>1990</v>
      </c>
      <c r="K154" s="167"/>
    </row>
    <row r="155" s="167" customFormat="1">
      <c r="A155" s="181" t="s">
        <v>2152</v>
      </c>
      <c r="B155" s="181" t="s">
        <v>2153</v>
      </c>
      <c r="C155" s="187" t="s">
        <v>1998</v>
      </c>
      <c r="D155" s="183">
        <v>5000</v>
      </c>
      <c r="E155" s="183"/>
      <c r="F155" s="181" t="s">
        <v>2142</v>
      </c>
      <c r="G155" s="181" t="s">
        <v>2154</v>
      </c>
      <c r="H155" s="181" t="s">
        <v>2127</v>
      </c>
      <c r="K155" s="167"/>
    </row>
    <row r="156" s="167" customFormat="1">
      <c r="A156" s="181" t="s">
        <v>2155</v>
      </c>
      <c r="B156" s="181" t="s">
        <v>2156</v>
      </c>
      <c r="C156" s="187" t="s">
        <v>1998</v>
      </c>
      <c r="D156" s="183">
        <v>2200</v>
      </c>
      <c r="E156" s="183"/>
      <c r="F156" s="181" t="s">
        <v>2091</v>
      </c>
      <c r="G156" s="181" t="s">
        <v>2095</v>
      </c>
      <c r="H156" s="181" t="s">
        <v>1994</v>
      </c>
      <c r="K156" s="167"/>
    </row>
    <row r="157" s="167" customFormat="1">
      <c r="A157" s="181" t="s">
        <v>2157</v>
      </c>
      <c r="B157" s="181" t="s">
        <v>2158</v>
      </c>
      <c r="C157" s="187" t="s">
        <v>1998</v>
      </c>
      <c r="D157" s="183">
        <v>1766</v>
      </c>
      <c r="E157" s="183"/>
      <c r="F157" s="181" t="s">
        <v>2159</v>
      </c>
      <c r="G157" s="181" t="s">
        <v>2160</v>
      </c>
      <c r="H157" s="181" t="s">
        <v>2127</v>
      </c>
      <c r="K157" s="167"/>
    </row>
    <row r="158" s="167" customFormat="1">
      <c r="A158" s="181" t="s">
        <v>2161</v>
      </c>
      <c r="B158" s="181" t="s">
        <v>2162</v>
      </c>
      <c r="C158" s="187" t="s">
        <v>1998</v>
      </c>
      <c r="D158" s="183">
        <v>10000</v>
      </c>
      <c r="E158" s="183"/>
      <c r="F158" s="181" t="s">
        <v>2159</v>
      </c>
      <c r="G158" s="181" t="s">
        <v>2163</v>
      </c>
      <c r="H158" s="181" t="s">
        <v>1986</v>
      </c>
      <c r="K158" s="167"/>
    </row>
    <row r="159" s="167" customFormat="1">
      <c r="A159" s="181" t="s">
        <v>2164</v>
      </c>
      <c r="B159" s="181" t="s">
        <v>2165</v>
      </c>
      <c r="C159" s="187" t="s">
        <v>1998</v>
      </c>
      <c r="D159" s="183">
        <v>2720</v>
      </c>
      <c r="E159" s="183"/>
      <c r="F159" s="181" t="s">
        <v>2142</v>
      </c>
      <c r="G159" s="181" t="s">
        <v>2166</v>
      </c>
      <c r="H159" s="181" t="s">
        <v>1986</v>
      </c>
      <c r="K159" s="167"/>
    </row>
    <row r="160" s="167" customFormat="1">
      <c r="A160" s="181" t="s">
        <v>2167</v>
      </c>
      <c r="B160" s="181" t="s">
        <v>2168</v>
      </c>
      <c r="C160" s="187" t="s">
        <v>1998</v>
      </c>
      <c r="D160" s="183">
        <v>9080</v>
      </c>
      <c r="E160" s="183"/>
      <c r="F160" s="181" t="s">
        <v>2142</v>
      </c>
      <c r="G160" s="181" t="s">
        <v>2169</v>
      </c>
      <c r="H160" s="181" t="s">
        <v>1982</v>
      </c>
      <c r="K160" s="167"/>
    </row>
    <row r="161" s="167" customFormat="1">
      <c r="A161" s="181" t="s">
        <v>2170</v>
      </c>
      <c r="B161" s="181" t="s">
        <v>2171</v>
      </c>
      <c r="C161" s="187" t="s">
        <v>1998</v>
      </c>
      <c r="D161" s="183">
        <v>2220</v>
      </c>
      <c r="E161" s="183"/>
      <c r="F161" s="181" t="s">
        <v>2020</v>
      </c>
      <c r="G161" s="181" t="s">
        <v>2088</v>
      </c>
      <c r="H161" s="181" t="s">
        <v>1994</v>
      </c>
      <c r="K161" s="167"/>
    </row>
    <row r="162" s="167" customFormat="1">
      <c r="A162" s="181" t="s">
        <v>2172</v>
      </c>
      <c r="B162" s="181" t="s">
        <v>2173</v>
      </c>
      <c r="C162" s="187" t="s">
        <v>1998</v>
      </c>
      <c r="D162" s="183">
        <v>8310</v>
      </c>
      <c r="E162" s="183"/>
      <c r="F162" s="181" t="s">
        <v>2159</v>
      </c>
      <c r="G162" s="181" t="s">
        <v>2174</v>
      </c>
      <c r="H162" s="181" t="s">
        <v>2115</v>
      </c>
      <c r="K162" s="167"/>
    </row>
  </sheetData>
  <mergeCells count="2">
    <mergeCell ref="A1:H1"/>
    <mergeCell ref="G2:H2"/>
  </mergeCells>
  <printOptions headings="0" gridLines="0"/>
  <pageMargins left="0.75138900000000008" right="0.75138900000000008" top="0.74791700000000005" bottom="0.39305599999999996" header="0.39305599999999996" footer="0.156944"/>
  <pageSetup paperSize="9" scale="86" firstPageNumber="1" fitToWidth="1" fitToHeight="1" pageOrder="downThenOver" orientation="portrait" usePrinterDefaults="1" blackAndWhite="0" draft="0" cellComments="none" useFirstPageNumber="0" errors="displayed" horizontalDpi="600" verticalDpi="0" copies="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topLeftCell="A1" zoomScale="100" workbookViewId="0">
      <pane ySplit="3" topLeftCell="A4" activePane="bottomLeft" state="frozen"/>
      <selection activeCell="A1" activeCellId="0" sqref="A1:C1"/>
    </sheetView>
  </sheetViews>
  <sheetFormatPr baseColWidth="8" defaultColWidth="9" defaultRowHeight="13.5" customHeight="1"/>
  <cols>
    <col customWidth="1" min="1" max="1" style="188" width="27"/>
    <col customWidth="1" min="2" max="2" style="188" width="18.125"/>
    <col customWidth="1" min="3" max="3" style="188" width="17.75"/>
    <col bestFit="1" customWidth="1" min="4" max="5" style="188" width="9.375"/>
    <col customWidth="1" min="6" max="257" style="188" width="9"/>
  </cols>
  <sheetData>
    <row r="1" s="188" customFormat="1" ht="23.25" customHeight="1">
      <c r="A1" s="189" t="s">
        <v>2175</v>
      </c>
      <c r="B1" s="189"/>
      <c r="C1" s="189"/>
    </row>
    <row r="2" s="188" customFormat="1" ht="14.25" customHeight="1">
      <c r="A2" s="188"/>
      <c r="B2" s="188"/>
      <c r="C2" s="190" t="s">
        <v>1148</v>
      </c>
    </row>
    <row r="3" s="188" customFormat="1" ht="23" customHeight="1">
      <c r="A3" s="191" t="s">
        <v>2176</v>
      </c>
      <c r="B3" s="191" t="s">
        <v>2177</v>
      </c>
      <c r="C3" s="191" t="s">
        <v>1206</v>
      </c>
    </row>
    <row r="4" s="188" customFormat="1" ht="21" customHeight="1">
      <c r="A4" s="192" t="s">
        <v>2178</v>
      </c>
      <c r="B4" s="193">
        <f>XFD5+XFD12+XFD15</f>
        <v>309566</v>
      </c>
      <c r="C4" s="193">
        <f>XFD5+XFD12+XFD15</f>
        <v>82163</v>
      </c>
    </row>
    <row r="5" s="188" customFormat="1" ht="21" customHeight="1">
      <c r="A5" s="194" t="s">
        <v>2179</v>
      </c>
      <c r="B5" s="193">
        <v>237745</v>
      </c>
      <c r="C5" s="193">
        <v>57355</v>
      </c>
    </row>
    <row r="6" s="188" customFormat="1" ht="21" customHeight="1">
      <c r="A6" s="195" t="s">
        <v>2180</v>
      </c>
      <c r="B6" s="193">
        <v>88087</v>
      </c>
      <c r="C6" s="193">
        <v>19710</v>
      </c>
    </row>
    <row r="7" s="188" customFormat="1" ht="21" customHeight="1">
      <c r="A7" s="195" t="s">
        <v>2181</v>
      </c>
      <c r="B7" s="193">
        <v>50334</v>
      </c>
      <c r="C7" s="193">
        <v>2826</v>
      </c>
    </row>
    <row r="8" s="188" customFormat="1" ht="21" customHeight="1">
      <c r="A8" s="195" t="s">
        <v>2182</v>
      </c>
      <c r="B8" s="193">
        <f>XFD6-XFD7</f>
        <v>37753</v>
      </c>
      <c r="C8" s="193">
        <f>XFD6-XFD7</f>
        <v>16884</v>
      </c>
    </row>
    <row r="9" s="188" customFormat="1" ht="21" customHeight="1">
      <c r="A9" s="195" t="s">
        <v>2183</v>
      </c>
      <c r="B9" s="193">
        <v>149658</v>
      </c>
      <c r="C9" s="193">
        <v>37645</v>
      </c>
    </row>
    <row r="10" s="188" customFormat="1" ht="21" customHeight="1">
      <c r="A10" s="195" t="s">
        <v>2181</v>
      </c>
      <c r="B10" s="193">
        <v>99974</v>
      </c>
      <c r="C10" s="193">
        <v>17091</v>
      </c>
    </row>
    <row r="11" s="188" customFormat="1" ht="21" customHeight="1">
      <c r="A11" s="195" t="s">
        <v>2184</v>
      </c>
      <c r="B11" s="193">
        <f>XFD9-XFD10</f>
        <v>49684</v>
      </c>
      <c r="C11" s="193">
        <f>XFD9-XFD10</f>
        <v>20554</v>
      </c>
    </row>
    <row r="12" s="188" customFormat="1" ht="21" customHeight="1">
      <c r="A12" s="194" t="s">
        <v>2185</v>
      </c>
      <c r="B12" s="193">
        <f>XFD13+XFD14</f>
        <v>71234</v>
      </c>
      <c r="C12" s="193">
        <f>XFD13+XFD14</f>
        <v>24701</v>
      </c>
    </row>
    <row r="13" s="188" customFormat="1" ht="21" customHeight="1">
      <c r="A13" s="195" t="s">
        <v>2180</v>
      </c>
      <c r="B13" s="193">
        <v>33896</v>
      </c>
      <c r="C13" s="193">
        <v>7170</v>
      </c>
    </row>
    <row r="14" s="188" customFormat="1" ht="21" customHeight="1">
      <c r="A14" s="195" t="s">
        <v>2183</v>
      </c>
      <c r="B14" s="193">
        <v>37338</v>
      </c>
      <c r="C14" s="193">
        <v>17531</v>
      </c>
    </row>
    <row r="15" s="188" customFormat="1" ht="21" customHeight="1">
      <c r="A15" s="194" t="s">
        <v>2186</v>
      </c>
      <c r="B15" s="193">
        <f>XFD16+XFD17</f>
        <v>587</v>
      </c>
      <c r="C15" s="193">
        <f>XFD16+XFD17</f>
        <v>107</v>
      </c>
    </row>
    <row r="16" s="188" customFormat="1" ht="21" customHeight="1">
      <c r="A16" s="195" t="s">
        <v>2180</v>
      </c>
      <c r="B16" s="193">
        <v>141</v>
      </c>
      <c r="C16" s="193">
        <v>15</v>
      </c>
    </row>
    <row r="17" s="188" customFormat="1" ht="21" customHeight="1">
      <c r="A17" s="195" t="s">
        <v>2183</v>
      </c>
      <c r="B17" s="193">
        <v>446</v>
      </c>
      <c r="C17" s="193">
        <v>92</v>
      </c>
    </row>
  </sheetData>
  <mergeCells count="1">
    <mergeCell ref="A1:C1"/>
  </mergeCells>
  <printOptions headings="0" gridLines="0"/>
  <pageMargins left="0.74791700000000005" right="0.74791700000000005" top="1.2201390000000001" bottom="0.27500000000000008" header="0" footer="0"/>
  <pageSetup paperSize="9" scale="110" firstPageNumber="1" fitToWidth="1" fitToHeight="1" pageOrder="downThenOver" orientation="portrait" usePrinterDefaults="1" blackAndWhite="0" draft="0" cellComments="none" useFirstPageNumber="0" errors="displayed" horizontalDpi="600" verticalDpi="0" copies="1"/>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3" zoomScale="100" workbookViewId="0">
      <selection activeCell="O10" activeCellId="0" sqref="O10"/>
    </sheetView>
  </sheetViews>
  <sheetFormatPr baseColWidth="8" defaultColWidth="9" defaultRowHeight="15" customHeight="1"/>
  <cols>
    <col customWidth="1" min="1" max="1" style="196" width="38"/>
    <col customWidth="1" hidden="1" min="2" max="2" style="196" width="7.875"/>
    <col customWidth="1" hidden="1" min="3" max="3" style="196" width="7.75"/>
    <col customWidth="1" min="4" max="4" style="196" width="8.125"/>
    <col customWidth="1" min="5" max="5" style="196" width="13.625"/>
    <col customWidth="1" hidden="1" min="6" max="6" style="196" width="12.5"/>
    <col customWidth="1" min="7" max="7" style="196" width="25.125"/>
    <col customWidth="1" min="8" max="257" style="196" width="9"/>
  </cols>
  <sheetData>
    <row r="1" s="196" customFormat="1" ht="30" customHeight="1">
      <c r="A1" s="197" t="s">
        <v>2187</v>
      </c>
      <c r="B1" s="198"/>
      <c r="C1" s="198"/>
      <c r="D1" s="198"/>
    </row>
    <row r="2" s="196" customFormat="1" ht="16" customHeight="1">
      <c r="A2" s="198"/>
      <c r="B2" s="198"/>
      <c r="C2" s="198"/>
      <c r="D2" s="198"/>
    </row>
    <row r="3" s="196" customFormat="1" ht="30" customHeight="1">
      <c r="A3" s="199" t="s">
        <v>2188</v>
      </c>
      <c r="B3" s="200"/>
      <c r="C3" s="200"/>
      <c r="D3" s="200"/>
      <c r="E3" s="200"/>
      <c r="F3" s="200"/>
      <c r="G3" s="200"/>
    </row>
    <row r="4" s="201" customFormat="1" ht="19.949999999999999" customHeight="1">
      <c r="A4" s="202" t="s">
        <v>1148</v>
      </c>
      <c r="B4" s="203"/>
      <c r="C4" s="203"/>
      <c r="D4" s="203"/>
      <c r="E4" s="203"/>
      <c r="F4" s="203"/>
      <c r="G4" s="203"/>
    </row>
    <row r="5" s="170" customFormat="1" ht="51.600000000000001" customHeight="1">
      <c r="A5" s="204" t="s">
        <v>2189</v>
      </c>
      <c r="B5" s="205" t="s">
        <v>2190</v>
      </c>
      <c r="C5" s="206" t="s">
        <v>2191</v>
      </c>
      <c r="D5" s="205" t="s">
        <v>2192</v>
      </c>
      <c r="E5" s="207" t="s">
        <v>2193</v>
      </c>
      <c r="F5" s="208" t="s">
        <v>2194</v>
      </c>
      <c r="G5" s="209" t="s">
        <v>2195</v>
      </c>
    </row>
    <row r="6" s="201" customFormat="1" ht="33" customHeight="1">
      <c r="A6" s="210" t="s">
        <v>2196</v>
      </c>
      <c r="B6" s="211">
        <f>XFD7+XFD8+XFD11</f>
        <v>1613</v>
      </c>
      <c r="C6" s="211">
        <f>XFD7+XFD8+XFD11</f>
        <v>2054</v>
      </c>
      <c r="D6" s="211">
        <f>XFD7+XFD8+XFD11</f>
        <v>1700</v>
      </c>
      <c r="E6" s="212">
        <f t="shared" ref="E6:E12" si="16">XFD6/XFD6</f>
        <v>0.82765335929892891</v>
      </c>
      <c r="F6" s="213">
        <f t="shared" ref="F6:F12" si="17">XFD6/XFD6-1</f>
        <v>5.3936763794172338e-002</v>
      </c>
      <c r="G6" s="214"/>
    </row>
    <row r="7" s="201" customFormat="1" ht="37" customHeight="1">
      <c r="A7" s="215" t="s">
        <v>2197</v>
      </c>
      <c r="B7" s="211"/>
      <c r="C7" s="205">
        <v>222</v>
      </c>
      <c r="D7" s="211">
        <v>1</v>
      </c>
      <c r="E7" s="212">
        <f t="shared" si="16"/>
        <v>4.5045045045045045e-003</v>
      </c>
      <c r="F7" s="213"/>
      <c r="G7" s="216" t="s">
        <v>2198</v>
      </c>
    </row>
    <row r="8" s="201" customFormat="1" ht="32" customHeight="1">
      <c r="A8" s="215" t="s">
        <v>2199</v>
      </c>
      <c r="B8" s="211">
        <f>XFD9+XFD10</f>
        <v>1522</v>
      </c>
      <c r="C8" s="211">
        <f>XFD9+XFD10</f>
        <v>1462</v>
      </c>
      <c r="D8" s="211">
        <f>XFD9+XFD10</f>
        <v>1617</v>
      </c>
      <c r="E8" s="212">
        <f t="shared" si="16"/>
        <v>1.1060191518467852</v>
      </c>
      <c r="F8" s="213">
        <f t="shared" si="17"/>
        <v>6.2417871222076204e-002</v>
      </c>
      <c r="G8" s="217"/>
    </row>
    <row r="9" s="201" customFormat="1" ht="60" customHeight="1">
      <c r="A9" s="215" t="s">
        <v>2200</v>
      </c>
      <c r="B9" s="211">
        <v>571</v>
      </c>
      <c r="C9" s="205">
        <v>231</v>
      </c>
      <c r="D9" s="211">
        <v>595</v>
      </c>
      <c r="E9" s="212">
        <f t="shared" si="16"/>
        <v>2.5757575757575757</v>
      </c>
      <c r="F9" s="213">
        <f t="shared" si="17"/>
        <v>4.2031523642731994e-002</v>
      </c>
      <c r="G9" s="216" t="s">
        <v>2201</v>
      </c>
    </row>
    <row r="10" s="201" customFormat="1" ht="57" customHeight="1">
      <c r="A10" s="215" t="s">
        <v>2202</v>
      </c>
      <c r="B10" s="211">
        <v>951</v>
      </c>
      <c r="C10" s="205">
        <v>1231</v>
      </c>
      <c r="D10" s="211">
        <v>1022</v>
      </c>
      <c r="E10" s="212">
        <f t="shared" si="16"/>
        <v>0.83021933387489844</v>
      </c>
      <c r="F10" s="213">
        <f t="shared" si="17"/>
        <v>7.4658254468980001e-002</v>
      </c>
      <c r="G10" s="218" t="s">
        <v>2203</v>
      </c>
    </row>
    <row r="11" s="201" customFormat="1" ht="30" customHeight="1">
      <c r="A11" s="215" t="s">
        <v>2204</v>
      </c>
      <c r="B11" s="211">
        <f>XFD12+XFD14</f>
        <v>91</v>
      </c>
      <c r="C11" s="211">
        <f>XFD12+XFD14</f>
        <v>370</v>
      </c>
      <c r="D11" s="211">
        <f>XFD12+XFD14</f>
        <v>82</v>
      </c>
      <c r="E11" s="212">
        <f t="shared" si="16"/>
        <v>0.22162162162162163</v>
      </c>
      <c r="F11" s="213">
        <f t="shared" si="17"/>
        <v>-9.8901098901098883e-002</v>
      </c>
      <c r="G11" s="217"/>
    </row>
    <row r="12" s="201" customFormat="1" ht="30" customHeight="1">
      <c r="A12" s="215" t="s">
        <v>2205</v>
      </c>
      <c r="B12" s="211">
        <v>91</v>
      </c>
      <c r="C12" s="205">
        <v>370</v>
      </c>
      <c r="D12" s="211">
        <v>82</v>
      </c>
      <c r="E12" s="212">
        <f t="shared" si="16"/>
        <v>0.22162162162162163</v>
      </c>
      <c r="F12" s="213">
        <f t="shared" si="17"/>
        <v>-9.8901098901098883e-002</v>
      </c>
      <c r="G12" s="217"/>
    </row>
    <row r="13" s="201" customFormat="1" ht="30" customHeight="1">
      <c r="A13" s="219" t="s">
        <v>2206</v>
      </c>
      <c r="B13" s="220"/>
      <c r="C13" s="205"/>
      <c r="D13" s="220"/>
      <c r="E13" s="212"/>
      <c r="F13" s="211"/>
      <c r="G13" s="221"/>
    </row>
    <row r="14" s="201" customFormat="1" ht="30" customHeight="1">
      <c r="A14" s="222" t="s">
        <v>2207</v>
      </c>
      <c r="B14" s="223"/>
      <c r="C14" s="205"/>
      <c r="D14" s="223"/>
      <c r="E14" s="212"/>
      <c r="F14" s="211"/>
      <c r="G14" s="220"/>
    </row>
    <row r="15" s="201" customFormat="1">
      <c r="A15" s="224" t="s">
        <v>2208</v>
      </c>
      <c r="B15" s="225"/>
      <c r="C15" s="225"/>
      <c r="D15" s="225"/>
      <c r="E15" s="225"/>
      <c r="F15" s="225"/>
      <c r="G15" s="225"/>
    </row>
    <row r="16" s="201" customFormat="1">
      <c r="A16" s="225"/>
      <c r="B16" s="225"/>
      <c r="C16" s="225"/>
      <c r="D16" s="225"/>
      <c r="E16" s="225"/>
      <c r="F16" s="225"/>
      <c r="G16" s="225"/>
    </row>
    <row r="17" s="201" customFormat="1">
      <c r="A17" s="225"/>
      <c r="B17" s="225"/>
      <c r="C17" s="225"/>
      <c r="D17" s="225"/>
      <c r="E17" s="225"/>
      <c r="F17" s="225"/>
      <c r="G17" s="225"/>
    </row>
    <row r="18" s="201" customFormat="1">
      <c r="A18" s="225"/>
      <c r="B18" s="225"/>
      <c r="C18" s="225"/>
      <c r="D18" s="225"/>
      <c r="E18" s="225"/>
      <c r="F18" s="225"/>
      <c r="G18" s="225"/>
    </row>
    <row r="19" s="201" customFormat="1">
      <c r="A19" s="225"/>
      <c r="B19" s="225"/>
      <c r="C19" s="225"/>
      <c r="D19" s="225"/>
      <c r="E19" s="225"/>
      <c r="F19" s="225"/>
      <c r="G19" s="225"/>
    </row>
    <row r="20" s="201" customFormat="1" ht="3" customHeight="1">
      <c r="A20" s="226"/>
      <c r="B20" s="226"/>
      <c r="C20" s="226"/>
      <c r="D20" s="226"/>
      <c r="E20" s="226"/>
      <c r="F20" s="226"/>
      <c r="G20" s="226"/>
    </row>
    <row r="21" s="201" customFormat="1">
      <c r="A21" s="226"/>
      <c r="B21" s="226"/>
      <c r="C21" s="226"/>
      <c r="D21" s="226"/>
      <c r="E21" s="226"/>
      <c r="F21" s="226"/>
      <c r="G21" s="226"/>
    </row>
    <row r="22" s="201" customFormat="1"/>
    <row r="23" s="201" customFormat="1"/>
    <row r="24" s="201" customFormat="1"/>
    <row r="25" s="201" customFormat="1"/>
    <row r="26" s="201" customFormat="1"/>
    <row r="27" s="201" customFormat="1"/>
    <row r="28" s="201" customFormat="1"/>
    <row r="29" s="201" customFormat="1"/>
    <row r="30" s="201" customFormat="1"/>
    <row r="31" s="201" customFormat="1"/>
    <row r="32" s="201" customFormat="1"/>
    <row r="33" s="201" customFormat="1"/>
    <row r="34" s="201" customFormat="1"/>
    <row r="35" s="201" customFormat="1"/>
    <row r="36" s="201" customFormat="1"/>
    <row r="37" s="201" customFormat="1"/>
    <row r="38" s="201" customFormat="1"/>
    <row r="39" s="201" customFormat="1"/>
    <row r="40" s="201" customFormat="1"/>
    <row r="41" s="201" customFormat="1"/>
    <row r="42" s="201" customFormat="1"/>
    <row r="43" s="201" customFormat="1"/>
    <row r="44" s="201" customFormat="1"/>
    <row r="45" s="201" customFormat="1"/>
    <row r="46" s="201" customFormat="1"/>
    <row r="47" s="201" customFormat="1"/>
    <row r="48" s="201" customFormat="1"/>
    <row r="49" s="201" customFormat="1"/>
    <row r="50" s="201" customFormat="1"/>
    <row r="51" s="201" customFormat="1"/>
    <row r="52" s="201" customFormat="1"/>
    <row r="53" s="201" customFormat="1"/>
    <row r="54" s="201" customFormat="1"/>
    <row r="55" s="201" customFormat="1"/>
    <row r="56" s="201" customFormat="1"/>
    <row r="57" s="201" customFormat="1"/>
    <row r="58" s="201" customFormat="1"/>
    <row r="59" s="201" customFormat="1"/>
    <row r="60" s="201" customFormat="1"/>
    <row r="61" s="201" customFormat="1"/>
    <row r="62" s="201" customFormat="1"/>
    <row r="63" s="201" customFormat="1"/>
    <row r="64" s="201" customFormat="1"/>
    <row r="65" s="201" customFormat="1"/>
    <row r="66" s="201" customFormat="1"/>
    <row r="67" s="201" customFormat="1"/>
    <row r="68" s="201" customFormat="1"/>
    <row r="69" s="201" customFormat="1"/>
    <row r="70" s="201" customFormat="1"/>
    <row r="71" s="201" customFormat="1"/>
    <row r="72" s="201" customFormat="1"/>
    <row r="73" s="201" customFormat="1"/>
    <row r="74" s="201" customFormat="1"/>
    <row r="75" s="201" customFormat="1"/>
    <row r="76" s="201" customFormat="1"/>
    <row r="77" s="201" customFormat="1"/>
    <row r="78" s="201" customFormat="1"/>
    <row r="79" s="201" customFormat="1"/>
    <row r="80" s="201" customFormat="1"/>
    <row r="81" s="201" customFormat="1"/>
    <row r="82" s="201" customFormat="1"/>
    <row r="83" s="201" customFormat="1"/>
    <row r="84" s="201" customFormat="1"/>
    <row r="85" s="201" customFormat="1"/>
    <row r="86" s="201" customFormat="1"/>
    <row r="87" s="201" customFormat="1"/>
    <row r="88" s="201" customFormat="1"/>
    <row r="89" s="201" customFormat="1"/>
    <row r="90" s="201" customFormat="1"/>
    <row r="91" s="201" customFormat="1"/>
    <row r="92" s="201" customFormat="1"/>
    <row r="93" s="201" customFormat="1"/>
    <row r="94" s="201" customFormat="1"/>
    <row r="95" s="201" customFormat="1"/>
    <row r="96" s="201" customFormat="1"/>
    <row r="97" s="201" customFormat="1"/>
    <row r="98" s="201" customFormat="1"/>
    <row r="99" s="201" customFormat="1"/>
    <row r="100" s="201" customFormat="1"/>
    <row r="101" s="201" customFormat="1"/>
    <row r="102" s="201" customFormat="1"/>
    <row r="103" s="201" customFormat="1"/>
    <row r="104" s="201" customFormat="1"/>
    <row r="105" s="201" customFormat="1"/>
    <row r="106" s="201" customFormat="1"/>
    <row r="107" s="201" customFormat="1"/>
    <row r="108" s="201" customFormat="1"/>
    <row r="109" s="201" customFormat="1"/>
    <row r="110" s="201" customFormat="1"/>
    <row r="111" s="201" customFormat="1"/>
    <row r="112" s="201" customFormat="1"/>
    <row r="113" s="201" customFormat="1"/>
    <row r="114" s="201" customFormat="1"/>
    <row r="115" s="201" customFormat="1"/>
    <row r="116" s="201" customFormat="1"/>
    <row r="117" s="201" customFormat="1"/>
    <row r="118" s="201" customFormat="1"/>
    <row r="119" s="201" customFormat="1"/>
    <row r="120" s="201" customFormat="1"/>
    <row r="121" s="201" customFormat="1"/>
    <row r="122" s="201" customFormat="1"/>
    <row r="123" s="201" customFormat="1"/>
    <row r="124" s="201" customFormat="1"/>
    <row r="125" s="201" customFormat="1"/>
    <row r="126" s="201" customFormat="1"/>
  </sheetData>
  <mergeCells count="3">
    <mergeCell ref="A3:G3"/>
    <mergeCell ref="A4:G4"/>
    <mergeCell ref="A15:G21"/>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21" zoomScale="100" workbookViewId="0">
      <selection activeCell="B37" activeCellId="0" sqref="B37"/>
    </sheetView>
  </sheetViews>
  <sheetFormatPr baseColWidth="8" defaultColWidth="9" defaultRowHeight="13.5" customHeight="1"/>
  <cols>
    <col customWidth="1" min="1" max="1" style="111" width="6.125"/>
    <col customWidth="1" min="2" max="2" style="111" width="12"/>
    <col customWidth="1" min="3" max="3" style="111" width="32.25"/>
    <col customWidth="1" min="4" max="4" style="111" width="19"/>
    <col customWidth="1" min="5" max="257" style="111" width="9"/>
  </cols>
  <sheetData>
    <row r="1" s="111" customFormat="1" ht="14" customHeight="1">
      <c r="A1" s="227"/>
      <c r="B1" s="227"/>
      <c r="C1" s="228"/>
      <c r="D1" s="228"/>
    </row>
    <row r="2" s="111" customFormat="1" ht="24">
      <c r="A2" s="229" t="s">
        <v>2209</v>
      </c>
      <c r="B2" s="229"/>
      <c r="C2" s="229"/>
      <c r="D2" s="229"/>
    </row>
    <row r="3" s="111" customFormat="1" ht="15.75">
      <c r="A3" s="34"/>
      <c r="B3" s="230"/>
      <c r="C3" s="230"/>
      <c r="D3" s="230"/>
    </row>
    <row r="4" s="111" customFormat="1" ht="14.25">
      <c r="A4" s="228"/>
      <c r="B4" s="228"/>
      <c r="C4" s="228"/>
      <c r="D4" s="231" t="s">
        <v>1148</v>
      </c>
    </row>
    <row r="5" s="111" customFormat="1" ht="27" customHeight="1">
      <c r="A5" s="232" t="s">
        <v>2210</v>
      </c>
      <c r="B5" s="232" t="s">
        <v>2211</v>
      </c>
      <c r="C5" s="232" t="s">
        <v>2212</v>
      </c>
      <c r="D5" s="232" t="s">
        <v>2213</v>
      </c>
    </row>
    <row r="6" s="233" customFormat="1" ht="27" customHeight="1">
      <c r="A6" s="180"/>
      <c r="B6" s="234" t="s">
        <v>2214</v>
      </c>
      <c r="C6" s="234"/>
      <c r="D6" s="180">
        <f>XFD7+XFD28+XFD40+XFD53</f>
        <v>97912</v>
      </c>
    </row>
    <row r="7" s="233" customFormat="1" ht="27" customHeight="1">
      <c r="A7" s="155"/>
      <c r="B7" s="234" t="s">
        <v>2215</v>
      </c>
      <c r="C7" s="234"/>
      <c r="D7" s="180">
        <f>SUM(XFD8:XFD27)</f>
        <v>9335</v>
      </c>
    </row>
    <row r="8" s="111" customFormat="1" ht="27" customHeight="1">
      <c r="A8" s="235">
        <v>1</v>
      </c>
      <c r="B8" s="236" t="s">
        <v>2216</v>
      </c>
      <c r="C8" s="237" t="s">
        <v>2217</v>
      </c>
      <c r="D8" s="238">
        <v>600</v>
      </c>
    </row>
    <row r="9" s="111" customFormat="1" ht="27" customHeight="1">
      <c r="A9" s="235">
        <v>2</v>
      </c>
      <c r="B9" s="238" t="s">
        <v>2218</v>
      </c>
      <c r="C9" s="239" t="s">
        <v>2219</v>
      </c>
      <c r="D9" s="238">
        <v>45</v>
      </c>
    </row>
    <row r="10" s="111" customFormat="1" ht="27" customHeight="1">
      <c r="A10" s="235">
        <v>3</v>
      </c>
      <c r="B10" s="238" t="s">
        <v>2220</v>
      </c>
      <c r="C10" s="240" t="s">
        <v>2221</v>
      </c>
      <c r="D10" s="238">
        <v>100</v>
      </c>
    </row>
    <row r="11" s="111" customFormat="1" ht="27" customHeight="1">
      <c r="A11" s="235">
        <v>4</v>
      </c>
      <c r="B11" s="236" t="s">
        <v>2222</v>
      </c>
      <c r="C11" s="237" t="s">
        <v>2223</v>
      </c>
      <c r="D11" s="238">
        <v>200</v>
      </c>
    </row>
    <row r="12" s="111" customFormat="1" ht="27" customHeight="1">
      <c r="A12" s="235">
        <v>5</v>
      </c>
      <c r="B12" s="241" t="s">
        <v>2224</v>
      </c>
      <c r="C12" s="240" t="s">
        <v>2225</v>
      </c>
      <c r="D12" s="238">
        <v>200</v>
      </c>
    </row>
    <row r="13" s="111" customFormat="1" ht="27" customHeight="1">
      <c r="A13" s="235">
        <v>6</v>
      </c>
      <c r="B13" s="236" t="s">
        <v>2224</v>
      </c>
      <c r="C13" s="237" t="s">
        <v>2226</v>
      </c>
      <c r="D13" s="238">
        <v>100</v>
      </c>
    </row>
    <row r="14" s="111" customFormat="1" ht="27" customHeight="1">
      <c r="A14" s="235">
        <v>7</v>
      </c>
      <c r="B14" s="236" t="s">
        <v>2224</v>
      </c>
      <c r="C14" s="242" t="s">
        <v>2227</v>
      </c>
      <c r="D14" s="238">
        <v>595</v>
      </c>
    </row>
    <row r="15" s="111" customFormat="1" ht="27" customHeight="1">
      <c r="A15" s="235">
        <v>8</v>
      </c>
      <c r="B15" s="238" t="s">
        <v>2228</v>
      </c>
      <c r="C15" s="240" t="s">
        <v>2229</v>
      </c>
      <c r="D15" s="238">
        <v>400</v>
      </c>
    </row>
    <row r="16" s="111" customFormat="1" ht="27" customHeight="1">
      <c r="A16" s="235">
        <v>9</v>
      </c>
      <c r="B16" s="238" t="s">
        <v>2230</v>
      </c>
      <c r="C16" s="240" t="s">
        <v>2231</v>
      </c>
      <c r="D16" s="238">
        <v>21</v>
      </c>
    </row>
    <row r="17" s="111" customFormat="1" ht="27" customHeight="1">
      <c r="A17" s="235">
        <v>10</v>
      </c>
      <c r="B17" s="236" t="s">
        <v>2232</v>
      </c>
      <c r="C17" s="237" t="s">
        <v>2233</v>
      </c>
      <c r="D17" s="238">
        <v>392</v>
      </c>
    </row>
    <row r="18" s="111" customFormat="1" ht="27" customHeight="1">
      <c r="A18" s="235">
        <v>11</v>
      </c>
      <c r="B18" s="236" t="s">
        <v>2232</v>
      </c>
      <c r="C18" s="242" t="s">
        <v>2234</v>
      </c>
      <c r="D18" s="238">
        <v>160</v>
      </c>
    </row>
    <row r="19" s="111" customFormat="1" ht="27" customHeight="1">
      <c r="A19" s="235">
        <v>12</v>
      </c>
      <c r="B19" s="236" t="s">
        <v>2235</v>
      </c>
      <c r="C19" s="243" t="s">
        <v>2236</v>
      </c>
      <c r="D19" s="238">
        <v>300</v>
      </c>
    </row>
    <row r="20" s="111" customFormat="1" ht="27" customHeight="1">
      <c r="A20" s="235">
        <v>13</v>
      </c>
      <c r="B20" s="236" t="s">
        <v>2237</v>
      </c>
      <c r="C20" s="237" t="s">
        <v>2238</v>
      </c>
      <c r="D20" s="238">
        <v>430</v>
      </c>
    </row>
    <row r="21" s="111" customFormat="1" ht="27" customHeight="1">
      <c r="A21" s="235">
        <v>14</v>
      </c>
      <c r="B21" s="236" t="s">
        <v>2239</v>
      </c>
      <c r="C21" s="237" t="s">
        <v>2240</v>
      </c>
      <c r="D21" s="238">
        <v>85</v>
      </c>
    </row>
    <row r="22" s="111" customFormat="1" ht="27" customHeight="1">
      <c r="A22" s="235">
        <v>15</v>
      </c>
      <c r="B22" s="236" t="s">
        <v>2241</v>
      </c>
      <c r="C22" s="237" t="s">
        <v>2242</v>
      </c>
      <c r="D22" s="238">
        <v>1267</v>
      </c>
    </row>
    <row r="23" s="111" customFormat="1" ht="27" customHeight="1">
      <c r="A23" s="235">
        <v>16</v>
      </c>
      <c r="B23" s="236" t="s">
        <v>2241</v>
      </c>
      <c r="C23" s="242" t="s">
        <v>2243</v>
      </c>
      <c r="D23" s="238">
        <v>1200</v>
      </c>
    </row>
    <row r="24" s="111" customFormat="1" ht="27" customHeight="1">
      <c r="A24" s="235">
        <v>17</v>
      </c>
      <c r="B24" s="236" t="s">
        <v>2244</v>
      </c>
      <c r="C24" s="242" t="s">
        <v>2245</v>
      </c>
      <c r="D24" s="238">
        <v>290</v>
      </c>
    </row>
    <row r="25" s="111" customFormat="1" ht="27" customHeight="1">
      <c r="A25" s="235">
        <v>18</v>
      </c>
      <c r="B25" s="236" t="s">
        <v>2246</v>
      </c>
      <c r="C25" s="242" t="s">
        <v>2247</v>
      </c>
      <c r="D25" s="238">
        <v>98</v>
      </c>
    </row>
    <row r="26" s="111" customFormat="1" ht="27" customHeight="1">
      <c r="A26" s="235">
        <v>19</v>
      </c>
      <c r="B26" s="236" t="s">
        <v>2248</v>
      </c>
      <c r="C26" s="237" t="s">
        <v>2249</v>
      </c>
      <c r="D26" s="238">
        <v>2757</v>
      </c>
    </row>
    <row r="27" s="111" customFormat="1" ht="27" customHeight="1">
      <c r="A27" s="235">
        <v>20</v>
      </c>
      <c r="B27" s="236" t="s">
        <v>2248</v>
      </c>
      <c r="C27" s="242" t="s">
        <v>2247</v>
      </c>
      <c r="D27" s="238">
        <v>95</v>
      </c>
    </row>
    <row r="28" s="233" customFormat="1" ht="27" customHeight="1">
      <c r="A28" s="244"/>
      <c r="B28" s="234" t="s">
        <v>2250</v>
      </c>
      <c r="C28" s="234"/>
      <c r="D28" s="244">
        <f>SUM(XFD29:XFD39)</f>
        <v>27831</v>
      </c>
    </row>
    <row r="29" s="111" customFormat="1" ht="27" customHeight="1">
      <c r="A29" s="238">
        <v>21</v>
      </c>
      <c r="B29" s="238" t="s">
        <v>2251</v>
      </c>
      <c r="C29" s="238" t="s">
        <v>2252</v>
      </c>
      <c r="D29" s="238">
        <v>6000</v>
      </c>
    </row>
    <row r="30" s="111" customFormat="1" ht="27" customHeight="1">
      <c r="A30" s="238">
        <v>22</v>
      </c>
      <c r="B30" s="238" t="s">
        <v>2253</v>
      </c>
      <c r="C30" s="238" t="s">
        <v>2254</v>
      </c>
      <c r="D30" s="238">
        <v>3749</v>
      </c>
    </row>
    <row r="31" s="111" customFormat="1" ht="27" customHeight="1">
      <c r="A31" s="238">
        <v>23</v>
      </c>
      <c r="B31" s="238" t="s">
        <v>2255</v>
      </c>
      <c r="C31" s="238" t="s">
        <v>2256</v>
      </c>
      <c r="D31" s="238">
        <v>2000</v>
      </c>
    </row>
    <row r="32" s="111" customFormat="1" ht="27" customHeight="1">
      <c r="A32" s="238">
        <v>24</v>
      </c>
      <c r="B32" s="238" t="s">
        <v>2257</v>
      </c>
      <c r="C32" s="238" t="s">
        <v>2258</v>
      </c>
      <c r="D32" s="238">
        <v>920</v>
      </c>
    </row>
    <row r="33" s="111" customFormat="1" ht="27" customHeight="1">
      <c r="A33" s="238">
        <v>25</v>
      </c>
      <c r="B33" s="238" t="s">
        <v>2259</v>
      </c>
      <c r="C33" s="238" t="s">
        <v>2260</v>
      </c>
      <c r="D33" s="238">
        <v>2162</v>
      </c>
    </row>
    <row r="34" s="111" customFormat="1" ht="27" customHeight="1">
      <c r="A34" s="238">
        <v>26</v>
      </c>
      <c r="B34" s="238" t="s">
        <v>2261</v>
      </c>
      <c r="C34" s="238" t="s">
        <v>2262</v>
      </c>
      <c r="D34" s="238">
        <v>1568</v>
      </c>
    </row>
    <row r="35" s="111" customFormat="1" ht="27" customHeight="1">
      <c r="A35" s="238">
        <v>27</v>
      </c>
      <c r="B35" s="238" t="s">
        <v>2251</v>
      </c>
      <c r="C35" s="238" t="s">
        <v>2263</v>
      </c>
      <c r="D35" s="238">
        <v>2000</v>
      </c>
    </row>
    <row r="36" s="111" customFormat="1" ht="27" customHeight="1">
      <c r="A36" s="238">
        <v>28</v>
      </c>
      <c r="B36" s="238" t="s">
        <v>2251</v>
      </c>
      <c r="C36" s="238" t="s">
        <v>2264</v>
      </c>
      <c r="D36" s="238">
        <v>2000</v>
      </c>
    </row>
    <row r="37" s="111" customFormat="1" ht="27" customHeight="1">
      <c r="A37" s="238">
        <v>29</v>
      </c>
      <c r="B37" s="238" t="s">
        <v>2265</v>
      </c>
      <c r="C37" s="238" t="s">
        <v>2266</v>
      </c>
      <c r="D37" s="238">
        <v>5000</v>
      </c>
    </row>
    <row r="38" s="111" customFormat="1" ht="27" customHeight="1">
      <c r="A38" s="238">
        <v>30</v>
      </c>
      <c r="B38" s="238" t="s">
        <v>2267</v>
      </c>
      <c r="C38" s="238" t="s">
        <v>2268</v>
      </c>
      <c r="D38" s="238">
        <v>1000</v>
      </c>
    </row>
    <row r="39" s="111" customFormat="1" ht="27" customHeight="1">
      <c r="A39" s="238">
        <v>31</v>
      </c>
      <c r="B39" s="238" t="s">
        <v>2269</v>
      </c>
      <c r="C39" s="238" t="s">
        <v>2270</v>
      </c>
      <c r="D39" s="238">
        <v>1432</v>
      </c>
    </row>
    <row r="40" s="233" customFormat="1" ht="27" customHeight="1">
      <c r="A40" s="244"/>
      <c r="B40" s="234" t="s">
        <v>2271</v>
      </c>
      <c r="C40" s="234"/>
      <c r="D40" s="244">
        <f>SUM(XFD41:XFD52)</f>
        <v>39671</v>
      </c>
    </row>
    <row r="41" s="111" customFormat="1" ht="27" customHeight="1">
      <c r="A41" s="238">
        <v>32</v>
      </c>
      <c r="B41" s="245" t="s">
        <v>2241</v>
      </c>
      <c r="C41" s="245" t="s">
        <v>2247</v>
      </c>
      <c r="D41" s="238">
        <v>1100</v>
      </c>
    </row>
    <row r="42" s="111" customFormat="1" ht="27" customHeight="1">
      <c r="A42" s="238">
        <v>33</v>
      </c>
      <c r="B42" s="245" t="s">
        <v>2272</v>
      </c>
      <c r="C42" s="245" t="s">
        <v>2273</v>
      </c>
      <c r="D42" s="238">
        <v>2000</v>
      </c>
    </row>
    <row r="43" s="111" customFormat="1" ht="27" customHeight="1">
      <c r="A43" s="238">
        <v>34</v>
      </c>
      <c r="B43" s="245" t="s">
        <v>2274</v>
      </c>
      <c r="C43" s="245" t="s">
        <v>2275</v>
      </c>
      <c r="D43" s="238">
        <v>2000</v>
      </c>
    </row>
    <row r="44" s="111" customFormat="1" ht="27" customHeight="1">
      <c r="A44" s="238">
        <v>35</v>
      </c>
      <c r="B44" s="245" t="s">
        <v>2276</v>
      </c>
      <c r="C44" s="245" t="s">
        <v>2277</v>
      </c>
      <c r="D44" s="238">
        <v>2000</v>
      </c>
    </row>
    <row r="45" s="111" customFormat="1" ht="27" customHeight="1">
      <c r="A45" s="238">
        <v>36</v>
      </c>
      <c r="B45" s="245" t="s">
        <v>2278</v>
      </c>
      <c r="C45" s="245" t="s">
        <v>2279</v>
      </c>
      <c r="D45" s="238">
        <v>1500</v>
      </c>
    </row>
    <row r="46" s="111" customFormat="1" ht="27" customHeight="1">
      <c r="A46" s="238">
        <v>37</v>
      </c>
      <c r="B46" s="245" t="s">
        <v>2280</v>
      </c>
      <c r="C46" s="245" t="s">
        <v>2281</v>
      </c>
      <c r="D46" s="238">
        <v>2900</v>
      </c>
    </row>
    <row r="47" s="111" customFormat="1" ht="27" customHeight="1">
      <c r="A47" s="238">
        <v>38</v>
      </c>
      <c r="B47" s="245" t="s">
        <v>2280</v>
      </c>
      <c r="C47" s="245" t="s">
        <v>2282</v>
      </c>
      <c r="D47" s="238">
        <v>4650</v>
      </c>
    </row>
    <row r="48" s="111" customFormat="1" ht="27" customHeight="1">
      <c r="A48" s="238">
        <v>39</v>
      </c>
      <c r="B48" s="245" t="s">
        <v>2283</v>
      </c>
      <c r="C48" s="245" t="s">
        <v>2284</v>
      </c>
      <c r="D48" s="238">
        <v>3000</v>
      </c>
    </row>
    <row r="49" s="111" customFormat="1" ht="27" customHeight="1">
      <c r="A49" s="238">
        <v>40</v>
      </c>
      <c r="B49" s="245" t="s">
        <v>2285</v>
      </c>
      <c r="C49" s="245" t="s">
        <v>2286</v>
      </c>
      <c r="D49" s="238">
        <v>2000</v>
      </c>
    </row>
    <row r="50" s="111" customFormat="1" ht="27" customHeight="1">
      <c r="A50" s="238">
        <v>41</v>
      </c>
      <c r="B50" s="245" t="s">
        <v>2287</v>
      </c>
      <c r="C50" s="245" t="s">
        <v>2288</v>
      </c>
      <c r="D50" s="238">
        <v>4000</v>
      </c>
    </row>
    <row r="51" s="111" customFormat="1" ht="27" customHeight="1">
      <c r="A51" s="238">
        <v>42</v>
      </c>
      <c r="B51" s="245" t="s">
        <v>2287</v>
      </c>
      <c r="C51" s="245" t="s">
        <v>2289</v>
      </c>
      <c r="D51" s="238">
        <v>3000</v>
      </c>
    </row>
    <row r="52" s="111" customFormat="1" ht="27" customHeight="1">
      <c r="A52" s="238">
        <v>43</v>
      </c>
      <c r="B52" s="245" t="s">
        <v>2290</v>
      </c>
      <c r="C52" s="245" t="s">
        <v>2291</v>
      </c>
      <c r="D52" s="238">
        <v>11521</v>
      </c>
    </row>
    <row r="53" s="233" customFormat="1" ht="27" customHeight="1">
      <c r="A53" s="244"/>
      <c r="B53" s="234" t="s">
        <v>2292</v>
      </c>
      <c r="C53" s="234"/>
      <c r="D53" s="244">
        <f>SUM(XFD54:XFD75)</f>
        <v>21075</v>
      </c>
    </row>
    <row r="54" s="111" customFormat="1" ht="27" customHeight="1">
      <c r="A54" s="236">
        <v>44</v>
      </c>
      <c r="B54" s="238" t="s">
        <v>2293</v>
      </c>
      <c r="C54" s="238" t="s">
        <v>2294</v>
      </c>
      <c r="D54" s="236">
        <v>5900</v>
      </c>
    </row>
    <row r="55" s="111" customFormat="1" ht="27" customHeight="1">
      <c r="A55" s="236">
        <v>45</v>
      </c>
      <c r="B55" s="238" t="s">
        <v>2293</v>
      </c>
      <c r="C55" s="238" t="s">
        <v>2295</v>
      </c>
      <c r="D55" s="236">
        <v>46</v>
      </c>
    </row>
    <row r="56" s="111" customFormat="1" ht="27" customHeight="1">
      <c r="A56" s="236">
        <v>46</v>
      </c>
      <c r="B56" s="238" t="s">
        <v>2293</v>
      </c>
      <c r="C56" s="238" t="s">
        <v>2296</v>
      </c>
      <c r="D56" s="236">
        <v>1100</v>
      </c>
    </row>
    <row r="57" s="111" customFormat="1" ht="27" customHeight="1">
      <c r="A57" s="236">
        <v>47</v>
      </c>
      <c r="B57" s="238" t="s">
        <v>2293</v>
      </c>
      <c r="C57" s="238" t="s">
        <v>2297</v>
      </c>
      <c r="D57" s="236">
        <v>1762</v>
      </c>
    </row>
    <row r="58" s="111" customFormat="1" ht="27" customHeight="1">
      <c r="A58" s="236">
        <v>48</v>
      </c>
      <c r="B58" s="238" t="s">
        <v>2298</v>
      </c>
      <c r="C58" s="238" t="s">
        <v>2299</v>
      </c>
      <c r="D58" s="236">
        <v>950</v>
      </c>
    </row>
    <row r="59" s="111" customFormat="1" ht="27" customHeight="1">
      <c r="A59" s="236">
        <v>49</v>
      </c>
      <c r="B59" s="238" t="s">
        <v>2300</v>
      </c>
      <c r="C59" s="238" t="s">
        <v>2301</v>
      </c>
      <c r="D59" s="236">
        <v>950</v>
      </c>
    </row>
    <row r="60" s="111" customFormat="1" ht="27" customHeight="1">
      <c r="A60" s="236">
        <v>50</v>
      </c>
      <c r="B60" s="238" t="s">
        <v>2302</v>
      </c>
      <c r="C60" s="238" t="s">
        <v>2303</v>
      </c>
      <c r="D60" s="236">
        <v>950</v>
      </c>
    </row>
    <row r="61" s="111" customFormat="1" ht="27" customHeight="1">
      <c r="A61" s="236">
        <v>51</v>
      </c>
      <c r="B61" s="238" t="s">
        <v>2304</v>
      </c>
      <c r="C61" s="238" t="s">
        <v>2305</v>
      </c>
      <c r="D61" s="236">
        <v>966</v>
      </c>
    </row>
    <row r="62" s="111" customFormat="1" ht="27" customHeight="1">
      <c r="A62" s="236">
        <v>52</v>
      </c>
      <c r="B62" s="238" t="s">
        <v>2293</v>
      </c>
      <c r="C62" s="238" t="s">
        <v>2306</v>
      </c>
      <c r="D62" s="236">
        <v>1472</v>
      </c>
    </row>
    <row r="63" s="111" customFormat="1" ht="27" customHeight="1">
      <c r="A63" s="236">
        <v>53</v>
      </c>
      <c r="B63" s="238" t="s">
        <v>2293</v>
      </c>
      <c r="C63" s="238" t="s">
        <v>2307</v>
      </c>
      <c r="D63" s="236">
        <v>1500</v>
      </c>
    </row>
    <row r="64" s="111" customFormat="1" ht="27" customHeight="1">
      <c r="A64" s="236">
        <v>54</v>
      </c>
      <c r="B64" s="238" t="s">
        <v>2308</v>
      </c>
      <c r="C64" s="238" t="s">
        <v>2309</v>
      </c>
      <c r="D64" s="236">
        <v>890</v>
      </c>
    </row>
    <row r="65" s="111" customFormat="1" ht="27" customHeight="1">
      <c r="A65" s="236">
        <v>55</v>
      </c>
      <c r="B65" s="238" t="s">
        <v>2308</v>
      </c>
      <c r="C65" s="238" t="s">
        <v>2310</v>
      </c>
      <c r="D65" s="236">
        <v>438</v>
      </c>
    </row>
    <row r="66" s="111" customFormat="1" ht="27" customHeight="1">
      <c r="A66" s="236">
        <v>56</v>
      </c>
      <c r="B66" s="238" t="s">
        <v>2308</v>
      </c>
      <c r="C66" s="238" t="s">
        <v>2311</v>
      </c>
      <c r="D66" s="236">
        <v>200</v>
      </c>
    </row>
    <row r="67" s="111" customFormat="1" ht="27" customHeight="1">
      <c r="A67" s="236">
        <v>57</v>
      </c>
      <c r="B67" s="238" t="s">
        <v>2312</v>
      </c>
      <c r="C67" s="238" t="s">
        <v>2313</v>
      </c>
      <c r="D67" s="236">
        <v>356</v>
      </c>
    </row>
    <row r="68" s="111" customFormat="1" ht="27" customHeight="1">
      <c r="A68" s="236">
        <v>58</v>
      </c>
      <c r="B68" s="238" t="s">
        <v>2312</v>
      </c>
      <c r="C68" s="238" t="s">
        <v>2314</v>
      </c>
      <c r="D68" s="236">
        <v>136</v>
      </c>
    </row>
    <row r="69" s="111" customFormat="1" ht="27" customHeight="1">
      <c r="A69" s="236">
        <v>59</v>
      </c>
      <c r="B69" s="238" t="s">
        <v>2312</v>
      </c>
      <c r="C69" s="238" t="s">
        <v>2315</v>
      </c>
      <c r="D69" s="236">
        <v>367</v>
      </c>
    </row>
    <row r="70" s="111" customFormat="1" ht="27" customHeight="1">
      <c r="A70" s="236">
        <v>60</v>
      </c>
      <c r="B70" s="238" t="s">
        <v>2312</v>
      </c>
      <c r="C70" s="238" t="s">
        <v>2316</v>
      </c>
      <c r="D70" s="236">
        <v>68</v>
      </c>
    </row>
    <row r="71" s="111" customFormat="1" ht="27" customHeight="1">
      <c r="A71" s="236">
        <v>61</v>
      </c>
      <c r="B71" s="238" t="s">
        <v>2312</v>
      </c>
      <c r="C71" s="238" t="s">
        <v>2317</v>
      </c>
      <c r="D71" s="236">
        <v>59</v>
      </c>
    </row>
    <row r="72" s="111" customFormat="1" ht="27" customHeight="1">
      <c r="A72" s="236">
        <v>62</v>
      </c>
      <c r="B72" s="238" t="s">
        <v>2302</v>
      </c>
      <c r="C72" s="238" t="s">
        <v>2318</v>
      </c>
      <c r="D72" s="236">
        <v>500</v>
      </c>
    </row>
    <row r="73" s="111" customFormat="1" ht="27" customHeight="1">
      <c r="A73" s="236">
        <v>63</v>
      </c>
      <c r="B73" s="238" t="s">
        <v>2319</v>
      </c>
      <c r="C73" s="238" t="s">
        <v>2320</v>
      </c>
      <c r="D73" s="236">
        <v>465</v>
      </c>
    </row>
    <row r="74" s="111" customFormat="1" ht="27" customHeight="1">
      <c r="A74" s="236">
        <v>64</v>
      </c>
      <c r="B74" s="238" t="s">
        <v>2321</v>
      </c>
      <c r="C74" s="238" t="s">
        <v>2322</v>
      </c>
      <c r="D74" s="238">
        <v>1000</v>
      </c>
    </row>
    <row r="75" s="111" customFormat="1" ht="27" customHeight="1">
      <c r="A75" s="236">
        <v>65</v>
      </c>
      <c r="B75" s="238" t="s">
        <v>2323</v>
      </c>
      <c r="C75" s="238" t="s">
        <v>2324</v>
      </c>
      <c r="D75" s="238">
        <v>1000</v>
      </c>
    </row>
  </sheetData>
  <mergeCells count="8">
    <mergeCell ref="A1:B1"/>
    <mergeCell ref="A2:D2"/>
    <mergeCell ref="A3:D3"/>
    <mergeCell ref="B6:C6"/>
    <mergeCell ref="B7:C7"/>
    <mergeCell ref="B28:C28"/>
    <mergeCell ref="B40:C40"/>
    <mergeCell ref="B53:C5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11" activeCellId="0" sqref="C11"/>
    </sheetView>
  </sheetViews>
  <sheetFormatPr baseColWidth="8" defaultColWidth="9" defaultRowHeight="14.25" customHeight="1"/>
  <cols>
    <col customWidth="1" min="1" max="1" width="9"/>
    <col customWidth="1" min="2" max="4" width="19.5"/>
  </cols>
  <sheetData>
    <row r="1" ht="26.25">
      <c r="A1" s="229" t="s">
        <v>2325</v>
      </c>
      <c r="B1" s="229"/>
      <c r="C1" s="229"/>
      <c r="D1" s="229"/>
    </row>
    <row r="2" ht="18.75">
      <c r="A2" s="34"/>
      <c r="B2" s="230"/>
      <c r="C2" s="230"/>
      <c r="D2" s="230"/>
    </row>
    <row r="3" ht="15">
      <c r="A3" s="228"/>
      <c r="B3" s="228"/>
      <c r="C3" s="228"/>
      <c r="D3" s="231" t="s">
        <v>1148</v>
      </c>
    </row>
    <row r="4" ht="14.25">
      <c r="A4" s="232" t="s">
        <v>2210</v>
      </c>
      <c r="B4" s="232" t="s">
        <v>2211</v>
      </c>
      <c r="C4" s="232" t="s">
        <v>2212</v>
      </c>
      <c r="D4" s="176" t="s">
        <v>2326</v>
      </c>
    </row>
    <row r="5" ht="14.25">
      <c r="A5" s="246" t="s">
        <v>2327</v>
      </c>
      <c r="B5" s="247"/>
      <c r="C5" s="248"/>
      <c r="D5" s="234">
        <f>XFD6+XFD16+XFD30+XFD44+XFD47</f>
        <v>346200</v>
      </c>
    </row>
    <row r="6" ht="14.25">
      <c r="A6" s="249" t="s">
        <v>2328</v>
      </c>
      <c r="B6" s="250"/>
      <c r="C6" s="251"/>
      <c r="D6" s="234">
        <f>SUM(XFD7:XFD15)</f>
        <v>74000</v>
      </c>
    </row>
    <row r="7" ht="72">
      <c r="A7" s="252">
        <v>1</v>
      </c>
      <c r="B7" s="253" t="s">
        <v>2329</v>
      </c>
      <c r="C7" s="253" t="s">
        <v>2330</v>
      </c>
      <c r="D7" s="252">
        <v>900</v>
      </c>
    </row>
    <row r="8" ht="60">
      <c r="A8" s="252">
        <v>2</v>
      </c>
      <c r="B8" s="253" t="s">
        <v>2329</v>
      </c>
      <c r="C8" s="253" t="s">
        <v>2331</v>
      </c>
      <c r="D8" s="252">
        <v>1000</v>
      </c>
    </row>
    <row r="9" ht="24.75">
      <c r="A9" s="252">
        <v>3</v>
      </c>
      <c r="B9" s="253" t="s">
        <v>2329</v>
      </c>
      <c r="C9" s="253" t="s">
        <v>2332</v>
      </c>
      <c r="D9" s="252">
        <v>4000</v>
      </c>
    </row>
    <row r="10" ht="14.25">
      <c r="A10" s="252">
        <v>4</v>
      </c>
      <c r="B10" s="253" t="s">
        <v>2329</v>
      </c>
      <c r="C10" s="253" t="s">
        <v>2333</v>
      </c>
      <c r="D10" s="252">
        <v>4600</v>
      </c>
    </row>
    <row r="11" ht="36">
      <c r="A11" s="252">
        <v>5</v>
      </c>
      <c r="B11" s="253" t="s">
        <v>2334</v>
      </c>
      <c r="C11" s="253" t="s">
        <v>2335</v>
      </c>
      <c r="D11" s="252">
        <v>40000</v>
      </c>
    </row>
    <row r="12" ht="36">
      <c r="A12" s="252">
        <v>6</v>
      </c>
      <c r="B12" s="253" t="s">
        <v>2336</v>
      </c>
      <c r="C12" s="253" t="s">
        <v>2337</v>
      </c>
      <c r="D12" s="252">
        <v>5000</v>
      </c>
    </row>
    <row r="13" ht="36.75">
      <c r="A13" s="252">
        <v>7</v>
      </c>
      <c r="B13" s="253" t="s">
        <v>2338</v>
      </c>
      <c r="C13" s="253" t="s">
        <v>2339</v>
      </c>
      <c r="D13" s="252">
        <v>6500</v>
      </c>
    </row>
    <row r="14" ht="24.75">
      <c r="A14" s="252">
        <v>8</v>
      </c>
      <c r="B14" s="253" t="s">
        <v>2338</v>
      </c>
      <c r="C14" s="253" t="s">
        <v>2340</v>
      </c>
      <c r="D14" s="252">
        <v>10000</v>
      </c>
    </row>
    <row r="15" ht="73.5">
      <c r="A15" s="252">
        <v>9</v>
      </c>
      <c r="B15" s="253" t="s">
        <v>2341</v>
      </c>
      <c r="C15" s="253" t="s">
        <v>2342</v>
      </c>
      <c r="D15" s="252">
        <v>2000</v>
      </c>
    </row>
    <row r="16" ht="14.25">
      <c r="A16" s="249" t="s">
        <v>2343</v>
      </c>
      <c r="B16" s="250"/>
      <c r="C16" s="251"/>
      <c r="D16" s="234">
        <f>SUM(XFD17:XFD29)</f>
        <v>78000</v>
      </c>
    </row>
    <row r="17" ht="84.75">
      <c r="A17" s="235">
        <v>10</v>
      </c>
      <c r="B17" s="232" t="s">
        <v>2344</v>
      </c>
      <c r="C17" s="232" t="s">
        <v>2345</v>
      </c>
      <c r="D17" s="232">
        <v>20000</v>
      </c>
    </row>
    <row r="18" ht="61.5">
      <c r="A18" s="235">
        <v>11</v>
      </c>
      <c r="B18" s="232" t="s">
        <v>2344</v>
      </c>
      <c r="C18" s="245" t="s">
        <v>2346</v>
      </c>
      <c r="D18" s="232">
        <v>10000</v>
      </c>
    </row>
    <row r="19" ht="36.75">
      <c r="A19" s="235">
        <v>12</v>
      </c>
      <c r="B19" s="232" t="s">
        <v>2347</v>
      </c>
      <c r="C19" s="245" t="s">
        <v>2348</v>
      </c>
      <c r="D19" s="232">
        <v>3000</v>
      </c>
    </row>
    <row r="20" ht="36">
      <c r="A20" s="235">
        <v>13</v>
      </c>
      <c r="B20" s="245" t="s">
        <v>2344</v>
      </c>
      <c r="C20" s="245" t="s">
        <v>2349</v>
      </c>
      <c r="D20" s="232">
        <v>5000</v>
      </c>
    </row>
    <row r="21" ht="36">
      <c r="A21" s="235">
        <v>14</v>
      </c>
      <c r="B21" s="245" t="s">
        <v>2344</v>
      </c>
      <c r="C21" s="245" t="s">
        <v>2350</v>
      </c>
      <c r="D21" s="232">
        <v>10000</v>
      </c>
    </row>
    <row r="22" ht="24">
      <c r="A22" s="235">
        <v>15</v>
      </c>
      <c r="B22" s="245" t="s">
        <v>2344</v>
      </c>
      <c r="C22" s="245" t="s">
        <v>2351</v>
      </c>
      <c r="D22" s="232">
        <v>5000</v>
      </c>
    </row>
    <row r="23" ht="24">
      <c r="A23" s="235">
        <v>16</v>
      </c>
      <c r="B23" s="245" t="s">
        <v>2352</v>
      </c>
      <c r="C23" s="245" t="s">
        <v>2353</v>
      </c>
      <c r="D23" s="232">
        <v>10000</v>
      </c>
    </row>
    <row r="24" ht="48">
      <c r="A24" s="235">
        <v>17</v>
      </c>
      <c r="B24" s="245" t="s">
        <v>2354</v>
      </c>
      <c r="C24" s="245" t="s">
        <v>2355</v>
      </c>
      <c r="D24" s="232">
        <v>1000</v>
      </c>
    </row>
    <row r="25" ht="48">
      <c r="A25" s="235">
        <v>18</v>
      </c>
      <c r="B25" s="245" t="s">
        <v>2356</v>
      </c>
      <c r="C25" s="245" t="s">
        <v>2357</v>
      </c>
      <c r="D25" s="232">
        <v>1100</v>
      </c>
    </row>
    <row r="26" ht="24">
      <c r="A26" s="235">
        <v>19</v>
      </c>
      <c r="B26" s="245" t="s">
        <v>2269</v>
      </c>
      <c r="C26" s="245" t="s">
        <v>2358</v>
      </c>
      <c r="D26" s="232">
        <v>3300</v>
      </c>
    </row>
    <row r="27" ht="36">
      <c r="A27" s="235">
        <v>20</v>
      </c>
      <c r="B27" s="245" t="s">
        <v>2359</v>
      </c>
      <c r="C27" s="245" t="s">
        <v>2360</v>
      </c>
      <c r="D27" s="232">
        <v>1500</v>
      </c>
    </row>
    <row r="28" ht="36">
      <c r="A28" s="235">
        <v>21</v>
      </c>
      <c r="B28" s="245" t="s">
        <v>2361</v>
      </c>
      <c r="C28" s="245" t="s">
        <v>2362</v>
      </c>
      <c r="D28" s="232">
        <v>7100</v>
      </c>
    </row>
    <row r="29" ht="36">
      <c r="A29" s="235">
        <v>22</v>
      </c>
      <c r="B29" s="245" t="s">
        <v>2261</v>
      </c>
      <c r="C29" s="245" t="s">
        <v>2363</v>
      </c>
      <c r="D29" s="232">
        <v>1000</v>
      </c>
    </row>
    <row r="30" ht="14.25">
      <c r="A30" s="249" t="s">
        <v>2364</v>
      </c>
      <c r="B30" s="250"/>
      <c r="C30" s="251"/>
      <c r="D30" s="234">
        <f>SUM(XFD31:XFD43)</f>
        <v>89700</v>
      </c>
    </row>
    <row r="31" ht="24">
      <c r="A31" s="235">
        <v>23</v>
      </c>
      <c r="B31" s="245" t="s">
        <v>2336</v>
      </c>
      <c r="C31" s="232" t="s">
        <v>2365</v>
      </c>
      <c r="D31" s="232">
        <v>4000</v>
      </c>
    </row>
    <row r="32" ht="84">
      <c r="A32" s="235">
        <v>24</v>
      </c>
      <c r="B32" s="232" t="s">
        <v>2329</v>
      </c>
      <c r="C32" s="232" t="s">
        <v>2366</v>
      </c>
      <c r="D32" s="232">
        <v>4000</v>
      </c>
    </row>
    <row r="33" ht="84.75">
      <c r="A33" s="235">
        <v>25</v>
      </c>
      <c r="B33" s="232" t="s">
        <v>2329</v>
      </c>
      <c r="C33" s="232" t="s">
        <v>2367</v>
      </c>
      <c r="D33" s="232">
        <v>3600</v>
      </c>
    </row>
    <row r="34" ht="84.75">
      <c r="A34" s="235">
        <v>26</v>
      </c>
      <c r="B34" s="232" t="s">
        <v>2329</v>
      </c>
      <c r="C34" s="245" t="s">
        <v>2368</v>
      </c>
      <c r="D34" s="232">
        <v>3600</v>
      </c>
    </row>
    <row r="35" ht="36">
      <c r="A35" s="235">
        <v>27</v>
      </c>
      <c r="B35" s="232" t="s">
        <v>2329</v>
      </c>
      <c r="C35" s="232" t="s">
        <v>2369</v>
      </c>
      <c r="D35" s="232">
        <v>4000</v>
      </c>
    </row>
    <row r="36" ht="36">
      <c r="A36" s="235">
        <v>28</v>
      </c>
      <c r="B36" s="232" t="s">
        <v>2329</v>
      </c>
      <c r="C36" s="232" t="s">
        <v>2370</v>
      </c>
      <c r="D36" s="232">
        <v>16000</v>
      </c>
    </row>
    <row r="37" ht="36.75">
      <c r="A37" s="235">
        <v>29</v>
      </c>
      <c r="B37" s="232" t="s">
        <v>2371</v>
      </c>
      <c r="C37" s="232" t="s">
        <v>2372</v>
      </c>
      <c r="D37" s="232">
        <v>9700</v>
      </c>
    </row>
    <row r="38" ht="48.75">
      <c r="A38" s="235">
        <v>30</v>
      </c>
      <c r="B38" s="245" t="s">
        <v>2373</v>
      </c>
      <c r="C38" s="245" t="s">
        <v>2374</v>
      </c>
      <c r="D38" s="232">
        <v>3800</v>
      </c>
    </row>
    <row r="39" ht="48.75">
      <c r="A39" s="235">
        <v>31</v>
      </c>
      <c r="B39" s="232" t="s">
        <v>2375</v>
      </c>
      <c r="C39" s="245" t="s">
        <v>2376</v>
      </c>
      <c r="D39" s="232">
        <v>7000</v>
      </c>
    </row>
    <row r="40" ht="48">
      <c r="A40" s="235">
        <v>32</v>
      </c>
      <c r="B40" s="232" t="s">
        <v>2377</v>
      </c>
      <c r="C40" s="245" t="s">
        <v>2378</v>
      </c>
      <c r="D40" s="232">
        <v>12000</v>
      </c>
    </row>
    <row r="41" ht="73.5">
      <c r="A41" s="235">
        <v>33</v>
      </c>
      <c r="B41" s="232" t="s">
        <v>2379</v>
      </c>
      <c r="C41" s="232" t="s">
        <v>2380</v>
      </c>
      <c r="D41" s="232">
        <v>4000</v>
      </c>
    </row>
    <row r="42" ht="72">
      <c r="A42" s="235">
        <v>34</v>
      </c>
      <c r="B42" s="245" t="s">
        <v>2381</v>
      </c>
      <c r="C42" s="245" t="s">
        <v>2382</v>
      </c>
      <c r="D42" s="232">
        <v>15000</v>
      </c>
    </row>
    <row r="43" ht="36">
      <c r="A43" s="235">
        <v>35</v>
      </c>
      <c r="B43" s="245" t="s">
        <v>2383</v>
      </c>
      <c r="C43" s="245" t="s">
        <v>2384</v>
      </c>
      <c r="D43" s="232">
        <v>3000</v>
      </c>
    </row>
    <row r="44" ht="14.25">
      <c r="A44" s="249" t="s">
        <v>2385</v>
      </c>
      <c r="B44" s="250"/>
      <c r="C44" s="251"/>
      <c r="D44" s="234">
        <f>SUM(XFD45:XFD46)</f>
        <v>16000</v>
      </c>
    </row>
    <row r="45" ht="36.75">
      <c r="A45" s="232">
        <v>36</v>
      </c>
      <c r="B45" s="232" t="s">
        <v>2386</v>
      </c>
      <c r="C45" s="232" t="s">
        <v>2387</v>
      </c>
      <c r="D45" s="232">
        <v>8000</v>
      </c>
    </row>
    <row r="46" ht="48">
      <c r="A46" s="232">
        <v>37</v>
      </c>
      <c r="B46" s="232" t="s">
        <v>2388</v>
      </c>
      <c r="C46" s="232" t="s">
        <v>2389</v>
      </c>
      <c r="D46" s="232">
        <v>8000</v>
      </c>
    </row>
    <row r="47" ht="14.25">
      <c r="A47" s="249" t="s">
        <v>2390</v>
      </c>
      <c r="B47" s="250"/>
      <c r="C47" s="251"/>
      <c r="D47" s="234">
        <f>SUM(XFD48:XFD63)</f>
        <v>88500</v>
      </c>
    </row>
    <row r="48" ht="48">
      <c r="A48" s="232">
        <v>38</v>
      </c>
      <c r="B48" s="232" t="s">
        <v>2391</v>
      </c>
      <c r="C48" s="232" t="s">
        <v>2392</v>
      </c>
      <c r="D48" s="232">
        <v>22000</v>
      </c>
    </row>
    <row r="49" ht="36">
      <c r="A49" s="232">
        <v>39</v>
      </c>
      <c r="B49" s="245" t="s">
        <v>2393</v>
      </c>
      <c r="C49" s="232" t="s">
        <v>2394</v>
      </c>
      <c r="D49" s="232">
        <v>4000</v>
      </c>
    </row>
    <row r="50" ht="36">
      <c r="A50" s="232">
        <v>40</v>
      </c>
      <c r="B50" s="245" t="s">
        <v>2395</v>
      </c>
      <c r="C50" s="232" t="s">
        <v>2396</v>
      </c>
      <c r="D50" s="232">
        <v>2000</v>
      </c>
    </row>
    <row r="51" ht="48">
      <c r="A51" s="232">
        <v>41</v>
      </c>
      <c r="B51" s="245" t="s">
        <v>2397</v>
      </c>
      <c r="C51" s="232" t="s">
        <v>2398</v>
      </c>
      <c r="D51" s="232">
        <v>3000</v>
      </c>
    </row>
    <row r="52" ht="36">
      <c r="A52" s="232">
        <v>42</v>
      </c>
      <c r="B52" s="232" t="s">
        <v>2399</v>
      </c>
      <c r="C52" s="232" t="s">
        <v>2400</v>
      </c>
      <c r="D52" s="232">
        <v>10000</v>
      </c>
    </row>
    <row r="53" ht="36">
      <c r="A53" s="232">
        <v>43</v>
      </c>
      <c r="B53" s="245" t="s">
        <v>2401</v>
      </c>
      <c r="C53" s="245" t="s">
        <v>2402</v>
      </c>
      <c r="D53" s="232">
        <v>3000</v>
      </c>
    </row>
    <row r="54" ht="36">
      <c r="A54" s="232">
        <v>44</v>
      </c>
      <c r="B54" s="245" t="s">
        <v>2403</v>
      </c>
      <c r="C54" s="245" t="s">
        <v>2404</v>
      </c>
      <c r="D54" s="232">
        <v>3500</v>
      </c>
    </row>
    <row r="55" ht="72">
      <c r="A55" s="232">
        <v>45</v>
      </c>
      <c r="B55" s="245" t="s">
        <v>2405</v>
      </c>
      <c r="C55" s="245" t="s">
        <v>2406</v>
      </c>
      <c r="D55" s="232">
        <v>2000</v>
      </c>
    </row>
    <row r="56" ht="14.25">
      <c r="A56" s="232">
        <v>46</v>
      </c>
      <c r="B56" s="254" t="s">
        <v>2407</v>
      </c>
      <c r="C56" s="254" t="s">
        <v>2408</v>
      </c>
      <c r="D56" s="235">
        <v>6000</v>
      </c>
    </row>
    <row r="57" ht="72">
      <c r="A57" s="232">
        <v>47</v>
      </c>
      <c r="B57" s="254" t="s">
        <v>2409</v>
      </c>
      <c r="C57" s="245" t="s">
        <v>2410</v>
      </c>
      <c r="D57" s="235">
        <v>6000</v>
      </c>
    </row>
    <row r="58" ht="48">
      <c r="A58" s="232">
        <v>48</v>
      </c>
      <c r="B58" s="245" t="s">
        <v>2411</v>
      </c>
      <c r="C58" s="245" t="s">
        <v>2412</v>
      </c>
      <c r="D58" s="235">
        <v>3000</v>
      </c>
    </row>
    <row r="59" ht="24">
      <c r="A59" s="232">
        <v>49</v>
      </c>
      <c r="B59" s="245" t="s">
        <v>2413</v>
      </c>
      <c r="C59" s="245" t="s">
        <v>2414</v>
      </c>
      <c r="D59" s="235">
        <v>5000</v>
      </c>
    </row>
    <row r="60" ht="72">
      <c r="A60" s="232">
        <v>50</v>
      </c>
      <c r="B60" s="245" t="s">
        <v>2399</v>
      </c>
      <c r="C60" s="245" t="s">
        <v>2415</v>
      </c>
      <c r="D60" s="235">
        <v>3000</v>
      </c>
    </row>
    <row r="61" ht="48">
      <c r="A61" s="232">
        <v>51</v>
      </c>
      <c r="B61" s="245" t="s">
        <v>2391</v>
      </c>
      <c r="C61" s="245" t="s">
        <v>2416</v>
      </c>
      <c r="D61" s="235">
        <v>3000</v>
      </c>
    </row>
    <row r="62" ht="60">
      <c r="A62" s="232">
        <v>52</v>
      </c>
      <c r="B62" s="245" t="s">
        <v>2417</v>
      </c>
      <c r="C62" s="245" t="s">
        <v>2418</v>
      </c>
      <c r="D62" s="235">
        <v>5000</v>
      </c>
    </row>
    <row r="63" ht="60">
      <c r="A63" s="232">
        <v>53</v>
      </c>
      <c r="B63" s="245" t="s">
        <v>2419</v>
      </c>
      <c r="C63" s="245" t="s">
        <v>2420</v>
      </c>
      <c r="D63" s="235">
        <v>8000</v>
      </c>
    </row>
  </sheetData>
  <mergeCells count="8">
    <mergeCell ref="A1:D1"/>
    <mergeCell ref="A2:D2"/>
    <mergeCell ref="A5:C5"/>
    <mergeCell ref="A6:C6"/>
    <mergeCell ref="A16:C16"/>
    <mergeCell ref="A30:C30"/>
    <mergeCell ref="A44:C44"/>
    <mergeCell ref="A47:C4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Zeros="0" zoomScale="100" workbookViewId="0">
      <pane xSplit="1" ySplit="3" topLeftCell="B4" activePane="bottomRight" state="frozen"/>
      <selection activeCell="A1" activeCellId="0" sqref="A1:B28"/>
    </sheetView>
  </sheetViews>
  <sheetFormatPr baseColWidth="8" defaultColWidth="9" defaultRowHeight="14.25" customHeight="1"/>
  <cols>
    <col customWidth="1" min="1" max="2" style="5" width="29.5"/>
    <col customWidth="1" hidden="1" min="3" max="5" style="5" width="9.125"/>
    <col customWidth="1" min="6" max="248" style="5" width="9.125"/>
    <col customWidth="1" min="249" max="257" style="5" width="9"/>
  </cols>
  <sheetData>
    <row r="1" s="5" customFormat="1" ht="33.950000000000003" customHeight="1">
      <c r="A1" s="20" t="s">
        <v>1080</v>
      </c>
      <c r="B1" s="20"/>
    </row>
    <row r="2" s="5" customFormat="1" ht="17.100000000000001" customHeight="1">
      <c r="A2" s="7"/>
      <c r="B2" s="7"/>
    </row>
    <row r="3" s="5" customFormat="1" ht="17.100000000000001" customHeight="1">
      <c r="A3" s="8" t="s">
        <v>37</v>
      </c>
      <c r="B3" s="8"/>
    </row>
    <row r="4" s="5" customFormat="1" ht="18.75" customHeight="1">
      <c r="A4" s="9" t="s">
        <v>38</v>
      </c>
      <c r="B4" s="9" t="s">
        <v>39</v>
      </c>
      <c r="C4" s="10"/>
      <c r="D4" s="11"/>
      <c r="E4" s="11"/>
    </row>
    <row r="5" s="5" customFormat="1" ht="17.100000000000001" customHeight="1">
      <c r="A5" s="9" t="s">
        <v>40</v>
      </c>
      <c r="B5" s="12">
        <v>145101</v>
      </c>
      <c r="C5" s="10"/>
      <c r="D5" s="11"/>
      <c r="E5" s="11"/>
    </row>
    <row r="6" s="5" customFormat="1" ht="17.100000000000001" customHeight="1">
      <c r="A6" s="21" t="s">
        <v>41</v>
      </c>
      <c r="B6" s="12">
        <v>90774</v>
      </c>
      <c r="C6" s="10"/>
      <c r="D6" s="11"/>
      <c r="E6" s="11"/>
    </row>
    <row r="7" s="5" customFormat="1" ht="17.100000000000001" customHeight="1">
      <c r="A7" s="21" t="s">
        <v>42</v>
      </c>
      <c r="B7" s="12">
        <v>26058</v>
      </c>
      <c r="C7" s="10"/>
      <c r="D7" s="11"/>
      <c r="E7" s="11"/>
    </row>
    <row r="8" s="5" customFormat="1" ht="17.100000000000001" customHeight="1">
      <c r="A8" s="21" t="s">
        <v>43</v>
      </c>
      <c r="B8" s="12">
        <v>16620</v>
      </c>
      <c r="C8" s="10"/>
      <c r="D8" s="11"/>
      <c r="E8" s="11"/>
    </row>
    <row r="9" s="5" customFormat="1" ht="17.100000000000001" customHeight="1">
      <c r="A9" s="21" t="s">
        <v>44</v>
      </c>
      <c r="B9" s="12">
        <v>4007</v>
      </c>
      <c r="C9" s="10"/>
      <c r="D9" s="11"/>
      <c r="E9" s="11"/>
    </row>
    <row r="10" s="5" customFormat="1" ht="17.100000000000001" customHeight="1">
      <c r="A10" s="21" t="s">
        <v>45</v>
      </c>
      <c r="B10" s="12">
        <v>147</v>
      </c>
      <c r="C10" s="10"/>
      <c r="D10" s="11"/>
      <c r="E10" s="11"/>
    </row>
    <row r="11" s="5" customFormat="1" ht="17.100000000000001" customHeight="1">
      <c r="A11" s="21" t="s">
        <v>46</v>
      </c>
      <c r="B11" s="12">
        <v>6424</v>
      </c>
      <c r="C11" s="10"/>
      <c r="D11" s="11"/>
      <c r="E11" s="11"/>
    </row>
    <row r="12" s="5" customFormat="1" ht="17.100000000000001" customHeight="1">
      <c r="A12" s="21" t="s">
        <v>47</v>
      </c>
      <c r="B12" s="12">
        <v>4612</v>
      </c>
      <c r="C12" s="10"/>
      <c r="D12" s="11"/>
      <c r="E12" s="11"/>
    </row>
    <row r="13" s="5" customFormat="1" ht="17.100000000000001" customHeight="1">
      <c r="A13" s="21" t="s">
        <v>48</v>
      </c>
      <c r="B13" s="12">
        <v>2288</v>
      </c>
      <c r="C13" s="10"/>
      <c r="D13" s="11"/>
      <c r="E13" s="11"/>
    </row>
    <row r="14" s="5" customFormat="1" ht="17.100000000000001" customHeight="1">
      <c r="A14" s="21" t="s">
        <v>49</v>
      </c>
      <c r="B14" s="12">
        <v>2870</v>
      </c>
      <c r="C14" s="10"/>
      <c r="D14" s="11"/>
      <c r="E14" s="11"/>
    </row>
    <row r="15" s="5" customFormat="1" ht="17.100000000000001" customHeight="1">
      <c r="A15" s="21" t="s">
        <v>50</v>
      </c>
      <c r="B15" s="12">
        <v>6394</v>
      </c>
      <c r="C15" s="10"/>
      <c r="D15" s="11"/>
      <c r="E15" s="11"/>
    </row>
    <row r="16" s="5" customFormat="1" ht="17.100000000000001" customHeight="1">
      <c r="A16" s="21" t="s">
        <v>51</v>
      </c>
      <c r="B16" s="12">
        <v>2662</v>
      </c>
      <c r="C16" s="10"/>
      <c r="D16" s="11"/>
      <c r="E16" s="11"/>
    </row>
    <row r="17" s="5" customFormat="1" ht="17.100000000000001" customHeight="1">
      <c r="A17" s="21" t="s">
        <v>52</v>
      </c>
      <c r="B17" s="12">
        <v>7200</v>
      </c>
      <c r="C17" s="10"/>
      <c r="D17" s="11"/>
      <c r="E17" s="11"/>
    </row>
    <row r="18" s="5" customFormat="1" ht="17.100000000000001" customHeight="1">
      <c r="A18" s="21" t="s">
        <v>53</v>
      </c>
      <c r="B18" s="12">
        <v>11127</v>
      </c>
      <c r="C18" s="10"/>
      <c r="D18" s="11"/>
      <c r="E18" s="11"/>
    </row>
    <row r="19" s="5" customFormat="1" ht="17.100000000000001" customHeight="1">
      <c r="A19" s="21" t="s">
        <v>54</v>
      </c>
      <c r="B19" s="12">
        <v>0</v>
      </c>
      <c r="C19" s="10"/>
      <c r="D19" s="11"/>
      <c r="E19" s="11"/>
    </row>
    <row r="20" s="5" customFormat="1" ht="18.75" customHeight="1">
      <c r="A20" s="21" t="s">
        <v>55</v>
      </c>
      <c r="B20" s="12">
        <v>304</v>
      </c>
      <c r="C20" s="10"/>
      <c r="D20" s="11"/>
      <c r="E20" s="11"/>
    </row>
    <row r="21" s="5" customFormat="1" ht="17.100000000000001" customHeight="1">
      <c r="A21" s="21" t="s">
        <v>56</v>
      </c>
      <c r="B21" s="12">
        <v>61</v>
      </c>
      <c r="C21" s="10"/>
      <c r="D21" s="11"/>
      <c r="E21" s="11"/>
    </row>
    <row r="22" s="5" customFormat="1" ht="17.100000000000001" customHeight="1">
      <c r="A22" s="21" t="s">
        <v>57</v>
      </c>
      <c r="B22" s="12">
        <v>54327</v>
      </c>
      <c r="C22" s="10"/>
      <c r="D22" s="11"/>
      <c r="E22" s="11"/>
    </row>
    <row r="23" s="5" customFormat="1" ht="17.100000000000001" customHeight="1">
      <c r="A23" s="21" t="s">
        <v>58</v>
      </c>
      <c r="B23" s="12">
        <v>4619</v>
      </c>
      <c r="C23" s="10"/>
      <c r="D23" s="11"/>
      <c r="E23" s="11"/>
    </row>
    <row r="24" s="5" customFormat="1" ht="17.100000000000001" customHeight="1">
      <c r="A24" s="21" t="s">
        <v>59</v>
      </c>
      <c r="B24" s="12">
        <v>10630</v>
      </c>
      <c r="C24" s="10"/>
      <c r="D24" s="11"/>
      <c r="E24" s="11"/>
    </row>
    <row r="25" s="5" customFormat="1" ht="17.100000000000001" customHeight="1">
      <c r="A25" s="21" t="s">
        <v>60</v>
      </c>
      <c r="B25" s="12">
        <v>16714</v>
      </c>
      <c r="C25" s="10"/>
      <c r="D25" s="11"/>
      <c r="E25" s="11"/>
    </row>
    <row r="26" s="5" customFormat="1" ht="17.100000000000001" customHeight="1">
      <c r="A26" s="21" t="s">
        <v>61</v>
      </c>
      <c r="B26" s="12">
        <v>0</v>
      </c>
      <c r="C26" s="10"/>
      <c r="D26" s="11"/>
      <c r="E26" s="11"/>
    </row>
    <row r="27" s="5" customFormat="1" ht="17.100000000000001" customHeight="1">
      <c r="A27" s="21" t="s">
        <v>62</v>
      </c>
      <c r="B27" s="12">
        <v>12161</v>
      </c>
      <c r="C27" s="10"/>
      <c r="D27" s="11"/>
      <c r="E27" s="11"/>
    </row>
    <row r="28" s="5" customFormat="1" ht="17.100000000000001" customHeight="1">
      <c r="A28" s="21" t="s">
        <v>63</v>
      </c>
      <c r="B28" s="12">
        <v>10203</v>
      </c>
      <c r="C28" s="10"/>
      <c r="D28" s="11"/>
      <c r="E28" s="11"/>
    </row>
    <row r="29" s="5" customFormat="1" ht="15.6" customHeight="1"/>
  </sheetData>
  <mergeCells count="3">
    <mergeCell ref="A1:B1"/>
    <mergeCell ref="A2:B2"/>
    <mergeCell ref="A3:B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GridLines="0" showZeros="0" zoomScale="100" workbookViewId="0">
      <selection activeCell="A1" activeCellId="0" sqref="1:1048576"/>
    </sheetView>
  </sheetViews>
  <sheetFormatPr baseColWidth="8" defaultColWidth="9.1640599999999992" defaultRowHeight="14.25" customHeight="1"/>
  <cols>
    <col customWidth="1" min="1" max="1" style="5" width="52.25"/>
    <col customWidth="1" min="2" max="2" style="5" width="20.5"/>
    <col customWidth="1" min="3" max="257" style="5" width="9.125"/>
  </cols>
  <sheetData>
    <row r="1" s="5" customFormat="1" ht="29.100000000000001" customHeight="1">
      <c r="A1" s="6" t="s">
        <v>1081</v>
      </c>
      <c r="B1" s="6"/>
    </row>
    <row r="2" s="5" customFormat="1" ht="17.100000000000001" customHeight="1">
      <c r="A2" s="7"/>
      <c r="B2" s="7"/>
    </row>
    <row r="3" s="5" customFormat="1" ht="17.100000000000001" customHeight="1">
      <c r="A3" s="7" t="s">
        <v>37</v>
      </c>
      <c r="B3" s="7"/>
    </row>
    <row r="4" s="5" customFormat="1" ht="17.100000000000001" customHeight="1">
      <c r="A4" s="9" t="s">
        <v>38</v>
      </c>
      <c r="B4" s="9" t="s">
        <v>39</v>
      </c>
    </row>
    <row r="5" s="5" customFormat="1" ht="17.100000000000001" customHeight="1">
      <c r="A5" s="22" t="s">
        <v>1082</v>
      </c>
      <c r="B5" s="12">
        <f>SUM(XFD6,XFD235,XFD275,XFD294,XFD384,XFD436,XFD492,XFD549,XFD676,XFD749,XFD826,XFD849,XFD956,XFD1014,XFD1078,XFD1098,XFD1128,XFD1138,XFD1183,XFD1203,XFD1247,XFD1296,XFD1299,XFD1311)</f>
        <v>381401</v>
      </c>
    </row>
    <row r="6" s="5" customFormat="1" ht="17.100000000000001" customHeight="1">
      <c r="A6" s="14" t="s">
        <v>66</v>
      </c>
      <c r="B6" s="12">
        <f>SUM(XFD7+XFD19+XFD28+XFD39+XFD50+XFD61+XFD72+XFD80+XFD89+XFD102+XFD111+XFD122+XFD134+XFD141+XFD149+XFD155+XFD162+XFD169+XFD176+XFD183+XFD190+XFD198+XFD204+XFD210+XFD217+XFD232)</f>
        <v>38242</v>
      </c>
    </row>
    <row r="7" s="5" customFormat="1" ht="17.100000000000001" customHeight="1">
      <c r="A7" s="14" t="s">
        <v>67</v>
      </c>
      <c r="B7" s="12">
        <f>SUM(XFD8:XFD18)</f>
        <v>1217</v>
      </c>
    </row>
    <row r="8" s="5" customFormat="1" ht="17.100000000000001" customHeight="1">
      <c r="A8" s="13" t="s">
        <v>68</v>
      </c>
      <c r="B8" s="12">
        <v>994</v>
      </c>
    </row>
    <row r="9" s="5" customFormat="1" ht="17.100000000000001" customHeight="1">
      <c r="A9" s="13" t="s">
        <v>69</v>
      </c>
      <c r="B9" s="15">
        <v>66</v>
      </c>
    </row>
    <row r="10" s="5" customFormat="1" ht="17.100000000000001" customHeight="1">
      <c r="A10" s="16" t="s">
        <v>70</v>
      </c>
      <c r="B10" s="12">
        <v>0</v>
      </c>
    </row>
    <row r="11" s="5" customFormat="1" ht="17.100000000000001" customHeight="1">
      <c r="A11" s="13" t="s">
        <v>71</v>
      </c>
      <c r="B11" s="17">
        <v>5</v>
      </c>
    </row>
    <row r="12" s="5" customFormat="1" ht="17.100000000000001" customHeight="1">
      <c r="A12" s="13" t="s">
        <v>72</v>
      </c>
      <c r="B12" s="12">
        <v>8</v>
      </c>
    </row>
    <row r="13" s="5" customFormat="1" ht="17.100000000000001" customHeight="1">
      <c r="A13" s="13" t="s">
        <v>73</v>
      </c>
      <c r="B13" s="12">
        <v>86</v>
      </c>
    </row>
    <row r="14" s="5" customFormat="1" ht="17.100000000000001" customHeight="1">
      <c r="A14" s="13" t="s">
        <v>74</v>
      </c>
      <c r="B14" s="12">
        <v>0</v>
      </c>
    </row>
    <row r="15" s="5" customFormat="1" ht="17.100000000000001" customHeight="1">
      <c r="A15" s="13" t="s">
        <v>75</v>
      </c>
      <c r="B15" s="12">
        <v>58</v>
      </c>
    </row>
    <row r="16" s="5" customFormat="1" ht="17.100000000000001" customHeight="1">
      <c r="A16" s="13" t="s">
        <v>76</v>
      </c>
      <c r="B16" s="12">
        <v>0</v>
      </c>
    </row>
    <row r="17" s="5" customFormat="1" ht="17.100000000000001" customHeight="1">
      <c r="A17" s="13" t="s">
        <v>77</v>
      </c>
      <c r="B17" s="12">
        <v>0</v>
      </c>
    </row>
    <row r="18" s="5" customFormat="1" ht="17.100000000000001" customHeight="1">
      <c r="A18" s="13" t="s">
        <v>78</v>
      </c>
      <c r="B18" s="12">
        <v>0</v>
      </c>
    </row>
    <row r="19" s="5" customFormat="1" ht="17.100000000000001" customHeight="1">
      <c r="A19" s="14" t="s">
        <v>79</v>
      </c>
      <c r="B19" s="12">
        <f>SUM(XFD20:XFD27)</f>
        <v>1516</v>
      </c>
    </row>
    <row r="20" s="5" customFormat="1" ht="17.100000000000001" customHeight="1">
      <c r="A20" s="13" t="s">
        <v>68</v>
      </c>
      <c r="B20" s="12">
        <v>905</v>
      </c>
    </row>
    <row r="21" s="5" customFormat="1" ht="17.100000000000001" customHeight="1">
      <c r="A21" s="13" t="s">
        <v>69</v>
      </c>
      <c r="B21" s="12">
        <v>62</v>
      </c>
    </row>
    <row r="22" s="5" customFormat="1" ht="17.100000000000001" customHeight="1">
      <c r="A22" s="13" t="s">
        <v>70</v>
      </c>
      <c r="B22" s="12">
        <v>0</v>
      </c>
    </row>
    <row r="23" s="5" customFormat="1" ht="17.100000000000001" customHeight="1">
      <c r="A23" s="13" t="s">
        <v>80</v>
      </c>
      <c r="B23" s="12">
        <v>0</v>
      </c>
    </row>
    <row r="24" s="5" customFormat="1" ht="17.100000000000001" customHeight="1">
      <c r="A24" s="13" t="s">
        <v>81</v>
      </c>
      <c r="B24" s="12">
        <v>51</v>
      </c>
    </row>
    <row r="25" s="5" customFormat="1" ht="17.100000000000001" customHeight="1">
      <c r="A25" s="13" t="s">
        <v>82</v>
      </c>
      <c r="B25" s="12">
        <v>62</v>
      </c>
    </row>
    <row r="26" s="5" customFormat="1" ht="17.100000000000001" customHeight="1">
      <c r="A26" s="13" t="s">
        <v>77</v>
      </c>
      <c r="B26" s="12">
        <v>0</v>
      </c>
    </row>
    <row r="27" s="5" customFormat="1" ht="17.100000000000001" customHeight="1">
      <c r="A27" s="13" t="s">
        <v>83</v>
      </c>
      <c r="B27" s="12">
        <v>436</v>
      </c>
    </row>
    <row r="28" s="5" customFormat="1" ht="17.100000000000001" customHeight="1">
      <c r="A28" s="14" t="s">
        <v>84</v>
      </c>
      <c r="B28" s="12">
        <f>SUM(XFD29:XFD38)</f>
        <v>5201</v>
      </c>
    </row>
    <row r="29" s="5" customFormat="1" ht="17.100000000000001" customHeight="1">
      <c r="A29" s="13" t="s">
        <v>68</v>
      </c>
      <c r="B29" s="12">
        <v>2075</v>
      </c>
    </row>
    <row r="30" s="5" customFormat="1" ht="17.100000000000001" customHeight="1">
      <c r="A30" s="13" t="s">
        <v>69</v>
      </c>
      <c r="B30" s="12">
        <v>124</v>
      </c>
    </row>
    <row r="31" s="5" customFormat="1" ht="17.100000000000001" customHeight="1">
      <c r="A31" s="13" t="s">
        <v>70</v>
      </c>
      <c r="B31" s="12">
        <v>588</v>
      </c>
    </row>
    <row r="32" s="5" customFormat="1" ht="17.100000000000001" customHeight="1">
      <c r="A32" s="13" t="s">
        <v>85</v>
      </c>
      <c r="B32" s="12">
        <v>0</v>
      </c>
    </row>
    <row r="33" s="5" customFormat="1" ht="17.100000000000001" customHeight="1">
      <c r="A33" s="13" t="s">
        <v>86</v>
      </c>
      <c r="B33" s="12">
        <v>464</v>
      </c>
    </row>
    <row r="34" s="5" customFormat="1" ht="17.100000000000001" customHeight="1">
      <c r="A34" s="13" t="s">
        <v>87</v>
      </c>
      <c r="B34" s="12">
        <v>497</v>
      </c>
    </row>
    <row r="35" s="5" customFormat="1" ht="17.100000000000001" customHeight="1">
      <c r="A35" s="13" t="s">
        <v>88</v>
      </c>
      <c r="B35" s="12">
        <v>388</v>
      </c>
    </row>
    <row r="36" s="5" customFormat="1" ht="17.100000000000001" customHeight="1">
      <c r="A36" s="13" t="s">
        <v>89</v>
      </c>
      <c r="B36" s="12">
        <v>0</v>
      </c>
    </row>
    <row r="37" s="5" customFormat="1" ht="17.100000000000001" customHeight="1">
      <c r="A37" s="13" t="s">
        <v>77</v>
      </c>
      <c r="B37" s="12">
        <v>401</v>
      </c>
    </row>
    <row r="38" s="5" customFormat="1" ht="17.100000000000001" customHeight="1">
      <c r="A38" s="13" t="s">
        <v>90</v>
      </c>
      <c r="B38" s="12">
        <v>664</v>
      </c>
    </row>
    <row r="39" s="5" customFormat="1" ht="17.100000000000001" customHeight="1">
      <c r="A39" s="14" t="s">
        <v>91</v>
      </c>
      <c r="B39" s="12">
        <f>SUM(XFD40:XFD49)</f>
        <v>1070</v>
      </c>
    </row>
    <row r="40" s="5" customFormat="1" ht="17.100000000000001" customHeight="1">
      <c r="A40" s="13" t="s">
        <v>68</v>
      </c>
      <c r="B40" s="12">
        <v>798</v>
      </c>
    </row>
    <row r="41" s="5" customFormat="1" ht="17.100000000000001" customHeight="1">
      <c r="A41" s="13" t="s">
        <v>69</v>
      </c>
      <c r="B41" s="12">
        <v>205</v>
      </c>
    </row>
    <row r="42" s="5" customFormat="1" ht="17.100000000000001" customHeight="1">
      <c r="A42" s="13" t="s">
        <v>70</v>
      </c>
      <c r="B42" s="12">
        <v>0</v>
      </c>
    </row>
    <row r="43" s="5" customFormat="1" ht="17.100000000000001" customHeight="1">
      <c r="A43" s="13" t="s">
        <v>92</v>
      </c>
      <c r="B43" s="12">
        <v>0</v>
      </c>
    </row>
    <row r="44" s="5" customFormat="1" ht="17.100000000000001" customHeight="1">
      <c r="A44" s="13" t="s">
        <v>93</v>
      </c>
      <c r="B44" s="12">
        <v>0</v>
      </c>
    </row>
    <row r="45" s="5" customFormat="1" ht="17.100000000000001" customHeight="1">
      <c r="A45" s="13" t="s">
        <v>94</v>
      </c>
      <c r="B45" s="12">
        <v>0</v>
      </c>
    </row>
    <row r="46" s="5" customFormat="1" ht="17.100000000000001" customHeight="1">
      <c r="A46" s="13" t="s">
        <v>95</v>
      </c>
      <c r="B46" s="12">
        <v>0</v>
      </c>
    </row>
    <row r="47" s="5" customFormat="1" ht="17.100000000000001" customHeight="1">
      <c r="A47" s="13" t="s">
        <v>96</v>
      </c>
      <c r="B47" s="12">
        <v>12</v>
      </c>
    </row>
    <row r="48" s="5" customFormat="1" ht="17.100000000000001" customHeight="1">
      <c r="A48" s="13" t="s">
        <v>77</v>
      </c>
      <c r="B48" s="12">
        <v>55</v>
      </c>
    </row>
    <row r="49" s="5" customFormat="1" ht="17.100000000000001" customHeight="1">
      <c r="A49" s="13" t="s">
        <v>97</v>
      </c>
      <c r="B49" s="12">
        <v>0</v>
      </c>
    </row>
    <row r="50" s="5" customFormat="1" ht="17.100000000000001" customHeight="1">
      <c r="A50" s="14" t="s">
        <v>98</v>
      </c>
      <c r="B50" s="12">
        <f>SUM(XFD51:XFD60)</f>
        <v>709</v>
      </c>
    </row>
    <row r="51" s="5" customFormat="1" ht="17.100000000000001" customHeight="1">
      <c r="A51" s="13" t="s">
        <v>68</v>
      </c>
      <c r="B51" s="12">
        <v>436</v>
      </c>
    </row>
    <row r="52" s="5" customFormat="1" ht="17.100000000000001" customHeight="1">
      <c r="A52" s="13" t="s">
        <v>69</v>
      </c>
      <c r="B52" s="12">
        <v>0</v>
      </c>
    </row>
    <row r="53" s="5" customFormat="1" ht="17.100000000000001" customHeight="1">
      <c r="A53" s="13" t="s">
        <v>70</v>
      </c>
      <c r="B53" s="12">
        <v>0</v>
      </c>
    </row>
    <row r="54" s="5" customFormat="1" ht="17.100000000000001" customHeight="1">
      <c r="A54" s="13" t="s">
        <v>99</v>
      </c>
      <c r="B54" s="12">
        <v>0</v>
      </c>
    </row>
    <row r="55" s="5" customFormat="1" ht="17.100000000000001" customHeight="1">
      <c r="A55" s="13" t="s">
        <v>100</v>
      </c>
      <c r="B55" s="12">
        <v>77</v>
      </c>
    </row>
    <row r="56" s="5" customFormat="1" ht="17.100000000000001" customHeight="1">
      <c r="A56" s="13" t="s">
        <v>101</v>
      </c>
      <c r="B56" s="12">
        <v>0</v>
      </c>
    </row>
    <row r="57" s="5" customFormat="1" ht="17.100000000000001" customHeight="1">
      <c r="A57" s="13" t="s">
        <v>102</v>
      </c>
      <c r="B57" s="12">
        <v>77</v>
      </c>
    </row>
    <row r="58" s="5" customFormat="1" ht="17.100000000000001" customHeight="1">
      <c r="A58" s="13" t="s">
        <v>103</v>
      </c>
      <c r="B58" s="12">
        <v>119</v>
      </c>
    </row>
    <row r="59" s="5" customFormat="1" ht="17.100000000000001" customHeight="1">
      <c r="A59" s="13" t="s">
        <v>77</v>
      </c>
      <c r="B59" s="12">
        <v>0</v>
      </c>
    </row>
    <row r="60" s="5" customFormat="1" ht="17.100000000000001" customHeight="1">
      <c r="A60" s="13" t="s">
        <v>104</v>
      </c>
      <c r="B60" s="12">
        <v>0</v>
      </c>
    </row>
    <row r="61" s="5" customFormat="1" ht="17.100000000000001" customHeight="1">
      <c r="A61" s="14" t="s">
        <v>105</v>
      </c>
      <c r="B61" s="12">
        <f>SUM(XFD62:XFD71)</f>
        <v>1845</v>
      </c>
    </row>
    <row r="62" s="5" customFormat="1" ht="17.100000000000001" customHeight="1">
      <c r="A62" s="13" t="s">
        <v>68</v>
      </c>
      <c r="B62" s="12">
        <v>1382</v>
      </c>
    </row>
    <row r="63" s="5" customFormat="1" ht="17.100000000000001" customHeight="1">
      <c r="A63" s="13" t="s">
        <v>69</v>
      </c>
      <c r="B63" s="12">
        <v>5</v>
      </c>
    </row>
    <row r="64" s="5" customFormat="1" ht="17.100000000000001" customHeight="1">
      <c r="A64" s="13" t="s">
        <v>70</v>
      </c>
      <c r="B64" s="12">
        <v>0</v>
      </c>
    </row>
    <row r="65" s="5" customFormat="1" ht="17.100000000000001" customHeight="1">
      <c r="A65" s="13" t="s">
        <v>106</v>
      </c>
      <c r="B65" s="12">
        <v>109</v>
      </c>
    </row>
    <row r="66" s="5" customFormat="1" ht="17.100000000000001" customHeight="1">
      <c r="A66" s="13" t="s">
        <v>107</v>
      </c>
      <c r="B66" s="12">
        <v>63</v>
      </c>
    </row>
    <row r="67" s="5" customFormat="1" ht="17.100000000000001" customHeight="1">
      <c r="A67" s="13" t="s">
        <v>108</v>
      </c>
      <c r="B67" s="12">
        <v>0</v>
      </c>
    </row>
    <row r="68" s="5" customFormat="1" ht="17.100000000000001" customHeight="1">
      <c r="A68" s="13" t="s">
        <v>109</v>
      </c>
      <c r="B68" s="12">
        <v>98</v>
      </c>
    </row>
    <row r="69" s="5" customFormat="1" ht="17.100000000000001" customHeight="1">
      <c r="A69" s="13" t="s">
        <v>110</v>
      </c>
      <c r="B69" s="12">
        <v>160</v>
      </c>
    </row>
    <row r="70" s="5" customFormat="1" ht="17.100000000000001" customHeight="1">
      <c r="A70" s="13" t="s">
        <v>77</v>
      </c>
      <c r="B70" s="12">
        <v>0</v>
      </c>
    </row>
    <row r="71" s="5" customFormat="1" ht="17.100000000000001" customHeight="1">
      <c r="A71" s="13" t="s">
        <v>111</v>
      </c>
      <c r="B71" s="12">
        <v>28</v>
      </c>
    </row>
    <row r="72" s="5" customFormat="1" ht="17.100000000000001" customHeight="1">
      <c r="A72" s="14" t="s">
        <v>112</v>
      </c>
      <c r="B72" s="12">
        <f>SUM(XFD73:XFD79)</f>
        <v>3075</v>
      </c>
    </row>
    <row r="73" s="5" customFormat="1" ht="17.100000000000001" customHeight="1">
      <c r="A73" s="13" t="s">
        <v>68</v>
      </c>
      <c r="B73" s="12">
        <v>3075</v>
      </c>
    </row>
    <row r="74" s="5" customFormat="1" ht="17.100000000000001" customHeight="1">
      <c r="A74" s="13" t="s">
        <v>69</v>
      </c>
      <c r="B74" s="12">
        <v>0</v>
      </c>
    </row>
    <row r="75" s="5" customFormat="1" ht="17.100000000000001" customHeight="1">
      <c r="A75" s="13" t="s">
        <v>70</v>
      </c>
      <c r="B75" s="12">
        <v>0</v>
      </c>
    </row>
    <row r="76" s="5" customFormat="1" ht="17.100000000000001" customHeight="1">
      <c r="A76" s="13" t="s">
        <v>109</v>
      </c>
      <c r="B76" s="12">
        <v>0</v>
      </c>
    </row>
    <row r="77" s="5" customFormat="1" ht="16.899999999999999" customHeight="1">
      <c r="A77" s="13" t="s">
        <v>113</v>
      </c>
      <c r="B77" s="12">
        <v>0</v>
      </c>
    </row>
    <row r="78" s="5" customFormat="1" ht="17.100000000000001" customHeight="1">
      <c r="A78" s="13" t="s">
        <v>77</v>
      </c>
      <c r="B78" s="12">
        <v>0</v>
      </c>
    </row>
    <row r="79" s="5" customFormat="1" ht="17.100000000000001" customHeight="1">
      <c r="A79" s="13" t="s">
        <v>114</v>
      </c>
      <c r="B79" s="12">
        <v>0</v>
      </c>
    </row>
    <row r="80" s="5" customFormat="1" ht="17.100000000000001" customHeight="1">
      <c r="A80" s="14" t="s">
        <v>115</v>
      </c>
      <c r="B80" s="12">
        <f>SUM(XFD81:XFD88)</f>
        <v>1012</v>
      </c>
    </row>
    <row r="81" s="5" customFormat="1" ht="17.100000000000001" customHeight="1">
      <c r="A81" s="13" t="s">
        <v>68</v>
      </c>
      <c r="B81" s="12">
        <v>797</v>
      </c>
    </row>
    <row r="82" s="5" customFormat="1" ht="17.100000000000001" customHeight="1">
      <c r="A82" s="13" t="s">
        <v>69</v>
      </c>
      <c r="B82" s="12">
        <v>0</v>
      </c>
    </row>
    <row r="83" s="5" customFormat="1" ht="17.100000000000001" customHeight="1">
      <c r="A83" s="13" t="s">
        <v>70</v>
      </c>
      <c r="B83" s="12">
        <v>0</v>
      </c>
    </row>
    <row r="84" s="5" customFormat="1" ht="17.100000000000001" customHeight="1">
      <c r="A84" s="13" t="s">
        <v>116</v>
      </c>
      <c r="B84" s="12">
        <v>200</v>
      </c>
    </row>
    <row r="85" s="5" customFormat="1" ht="17.100000000000001" customHeight="1">
      <c r="A85" s="13" t="s">
        <v>117</v>
      </c>
      <c r="B85" s="12">
        <v>0</v>
      </c>
    </row>
    <row r="86" s="5" customFormat="1" ht="17.100000000000001" customHeight="1">
      <c r="A86" s="13" t="s">
        <v>109</v>
      </c>
      <c r="B86" s="12">
        <v>15</v>
      </c>
    </row>
    <row r="87" s="5" customFormat="1" ht="17.100000000000001" customHeight="1">
      <c r="A87" s="13" t="s">
        <v>77</v>
      </c>
      <c r="B87" s="12">
        <v>0</v>
      </c>
    </row>
    <row r="88" s="5" customFormat="1" ht="17.100000000000001" customHeight="1">
      <c r="A88" s="13" t="s">
        <v>118</v>
      </c>
      <c r="B88" s="12">
        <v>0</v>
      </c>
    </row>
    <row r="89" s="5" customFormat="1" ht="17.100000000000001" customHeight="1">
      <c r="A89" s="14" t="s">
        <v>119</v>
      </c>
      <c r="B89" s="12">
        <f>SUM(XFD90:XFD101)</f>
        <v>560</v>
      </c>
    </row>
    <row r="90" s="5" customFormat="1" ht="17.100000000000001" customHeight="1">
      <c r="A90" s="13" t="s">
        <v>68</v>
      </c>
      <c r="B90" s="12">
        <v>400</v>
      </c>
    </row>
    <row r="91" s="5" customFormat="1" ht="17.100000000000001" customHeight="1">
      <c r="A91" s="13" t="s">
        <v>69</v>
      </c>
      <c r="B91" s="12">
        <v>60</v>
      </c>
    </row>
    <row r="92" s="5" customFormat="1" ht="17.100000000000001" customHeight="1">
      <c r="A92" s="13" t="s">
        <v>70</v>
      </c>
      <c r="B92" s="12">
        <v>0</v>
      </c>
    </row>
    <row r="93" s="5" customFormat="1" ht="17.100000000000001" customHeight="1">
      <c r="A93" s="13" t="s">
        <v>120</v>
      </c>
      <c r="B93" s="12">
        <v>0</v>
      </c>
    </row>
    <row r="94" s="5" customFormat="1" ht="17.100000000000001" customHeight="1">
      <c r="A94" s="13" t="s">
        <v>121</v>
      </c>
      <c r="B94" s="12">
        <v>0</v>
      </c>
    </row>
    <row r="95" s="5" customFormat="1" ht="17.100000000000001" customHeight="1">
      <c r="A95" s="13" t="s">
        <v>109</v>
      </c>
      <c r="B95" s="12">
        <v>0</v>
      </c>
    </row>
    <row r="96" s="5" customFormat="1" ht="17.100000000000001" customHeight="1">
      <c r="A96" s="13" t="s">
        <v>122</v>
      </c>
      <c r="B96" s="12">
        <v>0</v>
      </c>
    </row>
    <row r="97" s="5" customFormat="1" ht="17.100000000000001" customHeight="1">
      <c r="A97" s="13" t="s">
        <v>123</v>
      </c>
      <c r="B97" s="12">
        <v>0</v>
      </c>
    </row>
    <row r="98" s="5" customFormat="1" ht="17.100000000000001" customHeight="1">
      <c r="A98" s="13" t="s">
        <v>124</v>
      </c>
      <c r="B98" s="12">
        <v>0</v>
      </c>
    </row>
    <row r="99" s="5" customFormat="1" ht="17.100000000000001" customHeight="1">
      <c r="A99" s="13" t="s">
        <v>125</v>
      </c>
      <c r="B99" s="12">
        <v>0</v>
      </c>
    </row>
    <row r="100" s="5" customFormat="1" ht="17.100000000000001" customHeight="1">
      <c r="A100" s="13" t="s">
        <v>77</v>
      </c>
      <c r="B100" s="12">
        <v>0</v>
      </c>
    </row>
    <row r="101" s="5" customFormat="1" ht="17.100000000000001" customHeight="1">
      <c r="A101" s="13" t="s">
        <v>126</v>
      </c>
      <c r="B101" s="12">
        <v>100</v>
      </c>
    </row>
    <row r="102" s="5" customFormat="1" ht="17.100000000000001" customHeight="1">
      <c r="A102" s="14" t="s">
        <v>127</v>
      </c>
      <c r="B102" s="12">
        <f>SUM(XFD103:XFD110)</f>
        <v>4307</v>
      </c>
    </row>
    <row r="103" s="5" customFormat="1" ht="17.100000000000001" customHeight="1">
      <c r="A103" s="13" t="s">
        <v>68</v>
      </c>
      <c r="B103" s="12">
        <v>2659</v>
      </c>
    </row>
    <row r="104" s="5" customFormat="1" ht="17.100000000000001" customHeight="1">
      <c r="A104" s="13" t="s">
        <v>69</v>
      </c>
      <c r="B104" s="12">
        <v>0</v>
      </c>
    </row>
    <row r="105" s="5" customFormat="1" ht="17.100000000000001" customHeight="1">
      <c r="A105" s="13" t="s">
        <v>70</v>
      </c>
      <c r="B105" s="12">
        <v>0</v>
      </c>
    </row>
    <row r="106" s="5" customFormat="1" ht="17.100000000000001" customHeight="1">
      <c r="A106" s="13" t="s">
        <v>128</v>
      </c>
      <c r="B106" s="12">
        <v>925</v>
      </c>
    </row>
    <row r="107" s="5" customFormat="1" ht="17.100000000000001" customHeight="1">
      <c r="A107" s="13" t="s">
        <v>129</v>
      </c>
      <c r="B107" s="12">
        <v>170</v>
      </c>
    </row>
    <row r="108" s="5" customFormat="1" ht="17.100000000000001" customHeight="1">
      <c r="A108" s="13" t="s">
        <v>130</v>
      </c>
      <c r="B108" s="12">
        <v>0</v>
      </c>
    </row>
    <row r="109" s="5" customFormat="1" ht="17.100000000000001" customHeight="1">
      <c r="A109" s="13" t="s">
        <v>77</v>
      </c>
      <c r="B109" s="12">
        <v>67</v>
      </c>
    </row>
    <row r="110" s="5" customFormat="1" ht="17.100000000000001" customHeight="1">
      <c r="A110" s="13" t="s">
        <v>131</v>
      </c>
      <c r="B110" s="12">
        <v>486</v>
      </c>
    </row>
    <row r="111" s="5" customFormat="1" ht="17.100000000000001" customHeight="1">
      <c r="A111" s="14" t="s">
        <v>132</v>
      </c>
      <c r="B111" s="12">
        <f>SUM(XFD112:XFD121)</f>
        <v>588</v>
      </c>
    </row>
    <row r="112" s="5" customFormat="1" ht="17.100000000000001" customHeight="1">
      <c r="A112" s="13" t="s">
        <v>68</v>
      </c>
      <c r="B112" s="12">
        <v>184</v>
      </c>
    </row>
    <row r="113" s="5" customFormat="1" ht="17.100000000000001" customHeight="1">
      <c r="A113" s="13" t="s">
        <v>69</v>
      </c>
      <c r="B113" s="12">
        <v>0</v>
      </c>
    </row>
    <row r="114" s="5" customFormat="1" ht="17.100000000000001" customHeight="1">
      <c r="A114" s="13" t="s">
        <v>70</v>
      </c>
      <c r="B114" s="12">
        <v>0</v>
      </c>
    </row>
    <row r="115" s="5" customFormat="1" ht="17.100000000000001" customHeight="1">
      <c r="A115" s="13" t="s">
        <v>133</v>
      </c>
      <c r="B115" s="12">
        <v>0</v>
      </c>
    </row>
    <row r="116" s="5" customFormat="1" ht="17.100000000000001" customHeight="1">
      <c r="A116" s="13" t="s">
        <v>134</v>
      </c>
      <c r="B116" s="12">
        <v>0</v>
      </c>
    </row>
    <row r="117" s="5" customFormat="1" ht="17.100000000000001" customHeight="1">
      <c r="A117" s="13" t="s">
        <v>135</v>
      </c>
      <c r="B117" s="12">
        <v>0</v>
      </c>
    </row>
    <row r="118" s="5" customFormat="1" ht="17.100000000000001" customHeight="1">
      <c r="A118" s="13" t="s">
        <v>136</v>
      </c>
      <c r="B118" s="12">
        <v>0</v>
      </c>
    </row>
    <row r="119" s="5" customFormat="1" ht="17.100000000000001" customHeight="1">
      <c r="A119" s="13" t="s">
        <v>137</v>
      </c>
      <c r="B119" s="12">
        <v>404</v>
      </c>
    </row>
    <row r="120" s="5" customFormat="1" ht="17.100000000000001" customHeight="1">
      <c r="A120" s="13" t="s">
        <v>77</v>
      </c>
      <c r="B120" s="12">
        <v>0</v>
      </c>
    </row>
    <row r="121" s="5" customFormat="1" ht="17.100000000000001" customHeight="1">
      <c r="A121" s="13" t="s">
        <v>138</v>
      </c>
      <c r="B121" s="12">
        <v>0</v>
      </c>
    </row>
    <row r="122" s="5" customFormat="1" ht="17.100000000000001" customHeight="1">
      <c r="A122" s="14" t="s">
        <v>139</v>
      </c>
      <c r="B122" s="12">
        <f>SUM(XFD123:XFD133)</f>
        <v>58</v>
      </c>
    </row>
    <row r="123" s="5" customFormat="1" ht="17.100000000000001" customHeight="1">
      <c r="A123" s="13" t="s">
        <v>68</v>
      </c>
      <c r="B123" s="12">
        <v>0</v>
      </c>
    </row>
    <row r="124" s="5" customFormat="1" ht="17.100000000000001" customHeight="1">
      <c r="A124" s="13" t="s">
        <v>69</v>
      </c>
      <c r="B124" s="12">
        <v>0</v>
      </c>
    </row>
    <row r="125" s="5" customFormat="1" ht="17.100000000000001" customHeight="1">
      <c r="A125" s="13" t="s">
        <v>70</v>
      </c>
      <c r="B125" s="12">
        <v>0</v>
      </c>
    </row>
    <row r="126" s="5" customFormat="1" ht="17.100000000000001" customHeight="1">
      <c r="A126" s="13" t="s">
        <v>140</v>
      </c>
      <c r="B126" s="12">
        <v>0</v>
      </c>
    </row>
    <row r="127" s="5" customFormat="1" ht="17.100000000000001" customHeight="1">
      <c r="A127" s="13" t="s">
        <v>141</v>
      </c>
      <c r="B127" s="12">
        <v>0</v>
      </c>
    </row>
    <row r="128" s="5" customFormat="1" ht="17.100000000000001" customHeight="1">
      <c r="A128" s="13" t="s">
        <v>142</v>
      </c>
      <c r="B128" s="12">
        <v>0</v>
      </c>
    </row>
    <row r="129" s="5" customFormat="1" ht="17.100000000000001" customHeight="1">
      <c r="A129" s="13" t="s">
        <v>143</v>
      </c>
      <c r="B129" s="12">
        <v>0</v>
      </c>
    </row>
    <row r="130" s="5" customFormat="1" ht="17.100000000000001" customHeight="1">
      <c r="A130" s="13" t="s">
        <v>144</v>
      </c>
      <c r="B130" s="12">
        <v>0</v>
      </c>
    </row>
    <row r="131" s="5" customFormat="1" ht="17.100000000000001" customHeight="1">
      <c r="A131" s="13" t="s">
        <v>145</v>
      </c>
      <c r="B131" s="12">
        <v>0</v>
      </c>
    </row>
    <row r="132" s="5" customFormat="1" ht="17.100000000000001" customHeight="1">
      <c r="A132" s="13" t="s">
        <v>77</v>
      </c>
      <c r="B132" s="12">
        <v>0</v>
      </c>
    </row>
    <row r="133" s="5" customFormat="1" ht="17.100000000000001" customHeight="1">
      <c r="A133" s="13" t="s">
        <v>146</v>
      </c>
      <c r="B133" s="12">
        <v>58</v>
      </c>
    </row>
    <row r="134" s="5" customFormat="1" ht="17.100000000000001" customHeight="1">
      <c r="A134" s="14" t="s">
        <v>147</v>
      </c>
      <c r="B134" s="12">
        <f>SUM(XFD135:XFD140)</f>
        <v>56</v>
      </c>
    </row>
    <row r="135" s="5" customFormat="1" ht="17.100000000000001" customHeight="1">
      <c r="A135" s="13" t="s">
        <v>68</v>
      </c>
      <c r="B135" s="12">
        <v>0</v>
      </c>
    </row>
    <row r="136" s="5" customFormat="1" ht="17.100000000000001" customHeight="1">
      <c r="A136" s="13" t="s">
        <v>69</v>
      </c>
      <c r="B136" s="12">
        <v>0</v>
      </c>
    </row>
    <row r="137" s="5" customFormat="1" ht="17.100000000000001" customHeight="1">
      <c r="A137" s="13" t="s">
        <v>70</v>
      </c>
      <c r="B137" s="12">
        <v>0</v>
      </c>
    </row>
    <row r="138" s="5" customFormat="1" ht="17.100000000000001" customHeight="1">
      <c r="A138" s="13" t="s">
        <v>148</v>
      </c>
      <c r="B138" s="12">
        <v>0</v>
      </c>
    </row>
    <row r="139" s="5" customFormat="1" ht="17.100000000000001" customHeight="1">
      <c r="A139" s="13" t="s">
        <v>77</v>
      </c>
      <c r="B139" s="12">
        <v>0</v>
      </c>
    </row>
    <row r="140" s="5" customFormat="1" ht="17.100000000000001" customHeight="1">
      <c r="A140" s="13" t="s">
        <v>149</v>
      </c>
      <c r="B140" s="12">
        <v>56</v>
      </c>
    </row>
    <row r="141" s="5" customFormat="1" ht="17.100000000000001" customHeight="1">
      <c r="A141" s="14" t="s">
        <v>150</v>
      </c>
      <c r="B141" s="12">
        <f>SUM(XFD142:XFD148)</f>
        <v>13</v>
      </c>
    </row>
    <row r="142" s="5" customFormat="1" ht="17.100000000000001" customHeight="1">
      <c r="A142" s="13" t="s">
        <v>68</v>
      </c>
      <c r="B142" s="12">
        <v>0</v>
      </c>
    </row>
    <row r="143" s="5" customFormat="1" ht="17.100000000000001" customHeight="1">
      <c r="A143" s="13" t="s">
        <v>69</v>
      </c>
      <c r="B143" s="12">
        <v>0</v>
      </c>
    </row>
    <row r="144" s="5" customFormat="1" ht="17.100000000000001" customHeight="1">
      <c r="A144" s="13" t="s">
        <v>70</v>
      </c>
      <c r="B144" s="12">
        <v>0</v>
      </c>
    </row>
    <row r="145" s="5" customFormat="1" ht="17.100000000000001" customHeight="1">
      <c r="A145" s="13" t="s">
        <v>151</v>
      </c>
      <c r="B145" s="12">
        <v>0</v>
      </c>
    </row>
    <row r="146" s="5" customFormat="1" ht="17.100000000000001" customHeight="1">
      <c r="A146" s="13" t="s">
        <v>152</v>
      </c>
      <c r="B146" s="12">
        <v>13</v>
      </c>
    </row>
    <row r="147" s="5" customFormat="1" ht="17.100000000000001" customHeight="1">
      <c r="A147" s="13" t="s">
        <v>77</v>
      </c>
      <c r="B147" s="12">
        <v>0</v>
      </c>
    </row>
    <row r="148" s="5" customFormat="1" ht="17.100000000000001" customHeight="1">
      <c r="A148" s="13" t="s">
        <v>153</v>
      </c>
      <c r="B148" s="12">
        <v>0</v>
      </c>
    </row>
    <row r="149" s="5" customFormat="1" ht="17.100000000000001" customHeight="1">
      <c r="A149" s="14" t="s">
        <v>154</v>
      </c>
      <c r="B149" s="12">
        <f>SUM(XFD150:XFD154)</f>
        <v>317</v>
      </c>
    </row>
    <row r="150" s="5" customFormat="1" ht="17.100000000000001" customHeight="1">
      <c r="A150" s="13" t="s">
        <v>68</v>
      </c>
      <c r="B150" s="12">
        <v>256</v>
      </c>
    </row>
    <row r="151" s="5" customFormat="1" ht="17.100000000000001" customHeight="1">
      <c r="A151" s="13" t="s">
        <v>69</v>
      </c>
      <c r="B151" s="12">
        <v>0</v>
      </c>
    </row>
    <row r="152" s="5" customFormat="1" ht="17.100000000000001" customHeight="1">
      <c r="A152" s="13" t="s">
        <v>70</v>
      </c>
      <c r="B152" s="12">
        <v>0</v>
      </c>
    </row>
    <row r="153" s="5" customFormat="1" ht="17.100000000000001" customHeight="1">
      <c r="A153" s="13" t="s">
        <v>155</v>
      </c>
      <c r="B153" s="12">
        <v>14</v>
      </c>
    </row>
    <row r="154" s="5" customFormat="1" ht="17.100000000000001" customHeight="1">
      <c r="A154" s="13" t="s">
        <v>156</v>
      </c>
      <c r="B154" s="12">
        <v>47</v>
      </c>
    </row>
    <row r="155" s="5" customFormat="1" ht="17.100000000000001" customHeight="1">
      <c r="A155" s="14" t="s">
        <v>157</v>
      </c>
      <c r="B155" s="12">
        <f>SUM(XFD156:XFD161)</f>
        <v>260</v>
      </c>
    </row>
    <row r="156" s="5" customFormat="1" ht="17.100000000000001" customHeight="1">
      <c r="A156" s="13" t="s">
        <v>68</v>
      </c>
      <c r="B156" s="12">
        <v>204</v>
      </c>
    </row>
    <row r="157" s="5" customFormat="1" ht="17.100000000000001" customHeight="1">
      <c r="A157" s="13" t="s">
        <v>69</v>
      </c>
      <c r="B157" s="12">
        <v>56</v>
      </c>
    </row>
    <row r="158" s="5" customFormat="1" ht="17.100000000000001" customHeight="1">
      <c r="A158" s="13" t="s">
        <v>70</v>
      </c>
      <c r="B158" s="12">
        <v>0</v>
      </c>
    </row>
    <row r="159" s="5" customFormat="1" ht="17.100000000000001" customHeight="1">
      <c r="A159" s="13" t="s">
        <v>82</v>
      </c>
      <c r="B159" s="12">
        <v>0</v>
      </c>
    </row>
    <row r="160" s="5" customFormat="1" ht="17.100000000000001" customHeight="1">
      <c r="A160" s="13" t="s">
        <v>77</v>
      </c>
      <c r="B160" s="12">
        <v>0</v>
      </c>
    </row>
    <row r="161" s="5" customFormat="1" ht="17.100000000000001" customHeight="1">
      <c r="A161" s="13" t="s">
        <v>158</v>
      </c>
      <c r="B161" s="12">
        <v>0</v>
      </c>
    </row>
    <row r="162" s="5" customFormat="1" ht="17.100000000000001" customHeight="1">
      <c r="A162" s="14" t="s">
        <v>159</v>
      </c>
      <c r="B162" s="12">
        <f>SUM(XFD163:XFD168)</f>
        <v>844</v>
      </c>
    </row>
    <row r="163" s="5" customFormat="1" ht="17.100000000000001" customHeight="1">
      <c r="A163" s="13" t="s">
        <v>68</v>
      </c>
      <c r="B163" s="12">
        <v>518</v>
      </c>
    </row>
    <row r="164" s="5" customFormat="1" ht="17.100000000000001" customHeight="1">
      <c r="A164" s="13" t="s">
        <v>69</v>
      </c>
      <c r="B164" s="12">
        <v>223</v>
      </c>
    </row>
    <row r="165" s="5" customFormat="1" ht="17.100000000000001" customHeight="1">
      <c r="A165" s="13" t="s">
        <v>70</v>
      </c>
      <c r="B165" s="12">
        <v>0</v>
      </c>
    </row>
    <row r="166" s="5" customFormat="1" ht="17.25" customHeight="1">
      <c r="A166" s="13" t="s">
        <v>160</v>
      </c>
      <c r="B166" s="12">
        <v>40</v>
      </c>
    </row>
    <row r="167" s="5" customFormat="1" ht="17.25" customHeight="1">
      <c r="A167" s="13" t="s">
        <v>77</v>
      </c>
      <c r="B167" s="12">
        <v>0</v>
      </c>
    </row>
    <row r="168" s="5" customFormat="1" ht="17.25" customHeight="1">
      <c r="A168" s="13" t="s">
        <v>161</v>
      </c>
      <c r="B168" s="12">
        <v>63</v>
      </c>
    </row>
    <row r="169" s="5" customFormat="1" ht="17.100000000000001" customHeight="1">
      <c r="A169" s="14" t="s">
        <v>162</v>
      </c>
      <c r="B169" s="12">
        <f>SUM(XFD170:XFD175)</f>
        <v>2337</v>
      </c>
    </row>
    <row r="170" s="5" customFormat="1" ht="17.100000000000001" customHeight="1">
      <c r="A170" s="13" t="s">
        <v>68</v>
      </c>
      <c r="B170" s="12">
        <v>1609</v>
      </c>
    </row>
    <row r="171" s="5" customFormat="1" ht="17.100000000000001" customHeight="1">
      <c r="A171" s="13" t="s">
        <v>69</v>
      </c>
      <c r="B171" s="12">
        <v>122</v>
      </c>
    </row>
    <row r="172" s="5" customFormat="1" ht="17.100000000000001" customHeight="1">
      <c r="A172" s="13" t="s">
        <v>70</v>
      </c>
      <c r="B172" s="12">
        <v>0</v>
      </c>
    </row>
    <row r="173" s="5" customFormat="1" ht="17.100000000000001" customHeight="1">
      <c r="A173" s="13" t="s">
        <v>163</v>
      </c>
      <c r="B173" s="12">
        <v>189</v>
      </c>
    </row>
    <row r="174" s="5" customFormat="1" ht="17.100000000000001" customHeight="1">
      <c r="A174" s="13" t="s">
        <v>77</v>
      </c>
      <c r="B174" s="12">
        <v>36</v>
      </c>
    </row>
    <row r="175" s="5" customFormat="1" ht="17.100000000000001" customHeight="1">
      <c r="A175" s="13" t="s">
        <v>164</v>
      </c>
      <c r="B175" s="12">
        <v>381</v>
      </c>
    </row>
    <row r="176" s="5" customFormat="1" ht="17.100000000000001" customHeight="1">
      <c r="A176" s="14" t="s">
        <v>165</v>
      </c>
      <c r="B176" s="12">
        <f>SUM(XFD177:XFD182)</f>
        <v>1000</v>
      </c>
    </row>
    <row r="177" s="5" customFormat="1" ht="17.100000000000001" customHeight="1">
      <c r="A177" s="13" t="s">
        <v>68</v>
      </c>
      <c r="B177" s="12">
        <v>561</v>
      </c>
    </row>
    <row r="178" s="5" customFormat="1" ht="17.100000000000001" customHeight="1">
      <c r="A178" s="13" t="s">
        <v>69</v>
      </c>
      <c r="B178" s="12">
        <v>238</v>
      </c>
    </row>
    <row r="179" s="5" customFormat="1" ht="17.100000000000001" customHeight="1">
      <c r="A179" s="13" t="s">
        <v>70</v>
      </c>
      <c r="B179" s="12">
        <v>0</v>
      </c>
    </row>
    <row r="180" s="5" customFormat="1" ht="17.100000000000001" customHeight="1">
      <c r="A180" s="13" t="s">
        <v>166</v>
      </c>
      <c r="B180" s="12">
        <v>0</v>
      </c>
    </row>
    <row r="181" s="5" customFormat="1" ht="17.100000000000001" customHeight="1">
      <c r="A181" s="13" t="s">
        <v>77</v>
      </c>
      <c r="B181" s="12">
        <v>0</v>
      </c>
    </row>
    <row r="182" s="5" customFormat="1" ht="17.100000000000001" customHeight="1">
      <c r="A182" s="13" t="s">
        <v>167</v>
      </c>
      <c r="B182" s="12">
        <v>201</v>
      </c>
    </row>
    <row r="183" s="5" customFormat="1" ht="17.100000000000001" customHeight="1">
      <c r="A183" s="14" t="s">
        <v>168</v>
      </c>
      <c r="B183" s="12">
        <f>SUM(XFD184:XFD189)</f>
        <v>997</v>
      </c>
    </row>
    <row r="184" s="5" customFormat="1" ht="17.100000000000001" customHeight="1">
      <c r="A184" s="13" t="s">
        <v>68</v>
      </c>
      <c r="B184" s="12">
        <v>467</v>
      </c>
    </row>
    <row r="185" s="5" customFormat="1" ht="17.100000000000001" customHeight="1">
      <c r="A185" s="13" t="s">
        <v>69</v>
      </c>
      <c r="B185" s="12">
        <v>81</v>
      </c>
    </row>
    <row r="186" s="5" customFormat="1" ht="17.100000000000001" customHeight="1">
      <c r="A186" s="13" t="s">
        <v>70</v>
      </c>
      <c r="B186" s="12">
        <v>0</v>
      </c>
    </row>
    <row r="187" s="5" customFormat="1" ht="16.899999999999999" customHeight="1">
      <c r="A187" s="13" t="s">
        <v>169</v>
      </c>
      <c r="B187" s="12">
        <v>50</v>
      </c>
    </row>
    <row r="188" s="5" customFormat="1" ht="17.100000000000001" customHeight="1">
      <c r="A188" s="13" t="s">
        <v>77</v>
      </c>
      <c r="B188" s="12">
        <v>0</v>
      </c>
    </row>
    <row r="189" s="5" customFormat="1" ht="17.100000000000001" customHeight="1">
      <c r="A189" s="13" t="s">
        <v>170</v>
      </c>
      <c r="B189" s="12">
        <v>399</v>
      </c>
    </row>
    <row r="190" s="5" customFormat="1" ht="17.100000000000001" customHeight="1">
      <c r="A190" s="14" t="s">
        <v>171</v>
      </c>
      <c r="B190" s="12">
        <f>SUM(XFD191:XFD197)</f>
        <v>484</v>
      </c>
    </row>
    <row r="191" s="5" customFormat="1" ht="17.100000000000001" customHeight="1">
      <c r="A191" s="13" t="s">
        <v>68</v>
      </c>
      <c r="B191" s="12">
        <v>348</v>
      </c>
    </row>
    <row r="192" s="5" customFormat="1" ht="17.100000000000001" customHeight="1">
      <c r="A192" s="13" t="s">
        <v>69</v>
      </c>
      <c r="B192" s="12">
        <v>74</v>
      </c>
    </row>
    <row r="193" s="5" customFormat="1" ht="17.100000000000001" customHeight="1">
      <c r="A193" s="13" t="s">
        <v>70</v>
      </c>
      <c r="B193" s="12">
        <v>0</v>
      </c>
    </row>
    <row r="194" s="5" customFormat="1" ht="17.100000000000001" customHeight="1">
      <c r="A194" s="13" t="s">
        <v>172</v>
      </c>
      <c r="B194" s="12">
        <v>50</v>
      </c>
    </row>
    <row r="195" s="5" customFormat="1" ht="17.100000000000001" customHeight="1">
      <c r="A195" s="13" t="s">
        <v>173</v>
      </c>
      <c r="B195" s="12">
        <v>12</v>
      </c>
    </row>
    <row r="196" s="5" customFormat="1" ht="17.100000000000001" customHeight="1">
      <c r="A196" s="13" t="s">
        <v>77</v>
      </c>
      <c r="B196" s="12">
        <v>0</v>
      </c>
    </row>
    <row r="197" s="5" customFormat="1" ht="17.100000000000001" customHeight="1">
      <c r="A197" s="13" t="s">
        <v>174</v>
      </c>
      <c r="B197" s="12">
        <v>0</v>
      </c>
    </row>
    <row r="198" s="5" customFormat="1" ht="17.100000000000001" customHeight="1">
      <c r="A198" s="14" t="s">
        <v>175</v>
      </c>
      <c r="B198" s="12">
        <f>SUM(XFD199:XFD203)</f>
        <v>196</v>
      </c>
    </row>
    <row r="199" s="5" customFormat="1" ht="17.100000000000001" customHeight="1">
      <c r="A199" s="13" t="s">
        <v>68</v>
      </c>
      <c r="B199" s="12">
        <v>184</v>
      </c>
    </row>
    <row r="200" s="5" customFormat="1" ht="17.100000000000001" customHeight="1">
      <c r="A200" s="13" t="s">
        <v>69</v>
      </c>
      <c r="B200" s="12">
        <v>0</v>
      </c>
    </row>
    <row r="201" s="5" customFormat="1" ht="17.100000000000001" customHeight="1">
      <c r="A201" s="13" t="s">
        <v>70</v>
      </c>
      <c r="B201" s="12">
        <v>0</v>
      </c>
    </row>
    <row r="202" s="5" customFormat="1" ht="17.100000000000001" customHeight="1">
      <c r="A202" s="13" t="s">
        <v>77</v>
      </c>
      <c r="B202" s="12">
        <v>0</v>
      </c>
    </row>
    <row r="203" s="5" customFormat="1" ht="17.100000000000001" customHeight="1">
      <c r="A203" s="13" t="s">
        <v>176</v>
      </c>
      <c r="B203" s="12">
        <v>12</v>
      </c>
    </row>
    <row r="204" s="5" customFormat="1" ht="17.100000000000001" customHeight="1">
      <c r="A204" s="14" t="s">
        <v>177</v>
      </c>
      <c r="B204" s="12">
        <f>SUM(XFD205:XFD209)</f>
        <v>33</v>
      </c>
    </row>
    <row r="205" s="5" customFormat="1" ht="17.100000000000001" customHeight="1">
      <c r="A205" s="13" t="s">
        <v>68</v>
      </c>
      <c r="B205" s="12">
        <v>0</v>
      </c>
    </row>
    <row r="206" s="5" customFormat="1" ht="17.100000000000001" customHeight="1">
      <c r="A206" s="13" t="s">
        <v>69</v>
      </c>
      <c r="B206" s="12">
        <v>29</v>
      </c>
    </row>
    <row r="207" s="5" customFormat="1" ht="17.100000000000001" customHeight="1">
      <c r="A207" s="13" t="s">
        <v>70</v>
      </c>
      <c r="B207" s="12">
        <v>0</v>
      </c>
    </row>
    <row r="208" s="5" customFormat="1" ht="17.100000000000001" customHeight="1">
      <c r="A208" s="13" t="s">
        <v>77</v>
      </c>
      <c r="B208" s="12">
        <v>0</v>
      </c>
    </row>
    <row r="209" s="5" customFormat="1" ht="17.100000000000001" customHeight="1">
      <c r="A209" s="13" t="s">
        <v>178</v>
      </c>
      <c r="B209" s="12">
        <v>4</v>
      </c>
    </row>
    <row r="210" s="5" customFormat="1" ht="17.100000000000001" customHeight="1">
      <c r="A210" s="14" t="s">
        <v>179</v>
      </c>
      <c r="B210" s="12">
        <f>SUM(XFD211:XFD216)</f>
        <v>657</v>
      </c>
    </row>
    <row r="211" s="5" customFormat="1" ht="17.100000000000001" customHeight="1">
      <c r="A211" s="13" t="s">
        <v>68</v>
      </c>
      <c r="B211" s="12">
        <v>0</v>
      </c>
    </row>
    <row r="212" s="5" customFormat="1" ht="17.100000000000001" customHeight="1">
      <c r="A212" s="13" t="s">
        <v>69</v>
      </c>
      <c r="B212" s="12">
        <v>0</v>
      </c>
    </row>
    <row r="213" s="5" customFormat="1" ht="17.100000000000001" customHeight="1">
      <c r="A213" s="13" t="s">
        <v>70</v>
      </c>
      <c r="B213" s="12">
        <v>0</v>
      </c>
    </row>
    <row r="214" s="5" customFormat="1" ht="16.899999999999999" customHeight="1">
      <c r="A214" s="13" t="s">
        <v>180</v>
      </c>
      <c r="B214" s="12">
        <v>0</v>
      </c>
    </row>
    <row r="215" s="5" customFormat="1" ht="17.100000000000001" customHeight="1">
      <c r="A215" s="13" t="s">
        <v>77</v>
      </c>
      <c r="B215" s="12">
        <v>166</v>
      </c>
    </row>
    <row r="216" s="5" customFormat="1" ht="17.100000000000001" customHeight="1">
      <c r="A216" s="13" t="s">
        <v>181</v>
      </c>
      <c r="B216" s="12">
        <v>491</v>
      </c>
    </row>
    <row r="217" s="5" customFormat="1" ht="17.100000000000001" customHeight="1">
      <c r="A217" s="14" t="s">
        <v>182</v>
      </c>
      <c r="B217" s="12">
        <f>SUM(XFD218:XFD231)</f>
        <v>5892</v>
      </c>
    </row>
    <row r="218" s="5" customFormat="1" ht="17.100000000000001" customHeight="1">
      <c r="A218" s="13" t="s">
        <v>68</v>
      </c>
      <c r="B218" s="12">
        <v>2836</v>
      </c>
    </row>
    <row r="219" s="5" customFormat="1" ht="17.100000000000001" customHeight="1">
      <c r="A219" s="13" t="s">
        <v>69</v>
      </c>
      <c r="B219" s="12">
        <v>60</v>
      </c>
    </row>
    <row r="220" s="5" customFormat="1" ht="17.100000000000001" customHeight="1">
      <c r="A220" s="13" t="s">
        <v>70</v>
      </c>
      <c r="B220" s="12">
        <v>0</v>
      </c>
    </row>
    <row r="221" s="5" customFormat="1" ht="17.100000000000001" customHeight="1">
      <c r="A221" s="13" t="s">
        <v>183</v>
      </c>
      <c r="B221" s="12">
        <v>202</v>
      </c>
    </row>
    <row r="222" s="5" customFormat="1" ht="17.100000000000001" customHeight="1">
      <c r="A222" s="13" t="s">
        <v>184</v>
      </c>
      <c r="B222" s="12">
        <v>8</v>
      </c>
    </row>
    <row r="223" s="5" customFormat="1" ht="17.100000000000001" customHeight="1">
      <c r="A223" s="13" t="s">
        <v>109</v>
      </c>
      <c r="B223" s="12">
        <v>105</v>
      </c>
    </row>
    <row r="224" s="5" customFormat="1" ht="17.100000000000001" customHeight="1">
      <c r="A224" s="13" t="s">
        <v>185</v>
      </c>
      <c r="B224" s="12">
        <v>0</v>
      </c>
    </row>
    <row r="225" s="5" customFormat="1" ht="17.100000000000001" customHeight="1">
      <c r="A225" s="13" t="s">
        <v>186</v>
      </c>
      <c r="B225" s="12">
        <v>234</v>
      </c>
    </row>
    <row r="226" s="5" customFormat="1" ht="17.100000000000001" customHeight="1">
      <c r="A226" s="13" t="s">
        <v>187</v>
      </c>
      <c r="B226" s="12">
        <v>0</v>
      </c>
    </row>
    <row r="227" s="5" customFormat="1" ht="17.100000000000001" customHeight="1">
      <c r="A227" s="13" t="s">
        <v>188</v>
      </c>
      <c r="B227" s="12">
        <v>0</v>
      </c>
    </row>
    <row r="228" s="5" customFormat="1" ht="16.899999999999999" customHeight="1">
      <c r="A228" s="13" t="s">
        <v>189</v>
      </c>
      <c r="B228" s="12">
        <v>274</v>
      </c>
    </row>
    <row r="229" s="5" customFormat="1" ht="16.899999999999999" customHeight="1">
      <c r="A229" s="13" t="s">
        <v>190</v>
      </c>
      <c r="B229" s="12">
        <v>71</v>
      </c>
    </row>
    <row r="230" s="5" customFormat="1" ht="17.100000000000001" customHeight="1">
      <c r="A230" s="13" t="s">
        <v>77</v>
      </c>
      <c r="B230" s="12">
        <v>983</v>
      </c>
    </row>
    <row r="231" s="5" customFormat="1" ht="17.100000000000001" customHeight="1">
      <c r="A231" s="13" t="s">
        <v>191</v>
      </c>
      <c r="B231" s="12">
        <v>1119</v>
      </c>
    </row>
    <row r="232" s="5" customFormat="1" ht="17.100000000000001" customHeight="1">
      <c r="A232" s="14" t="s">
        <v>192</v>
      </c>
      <c r="B232" s="12">
        <f>SUM(XFD233:XFD234)</f>
        <v>3998</v>
      </c>
    </row>
    <row r="233" s="5" customFormat="1" ht="17.100000000000001" customHeight="1">
      <c r="A233" s="13" t="s">
        <v>193</v>
      </c>
      <c r="B233" s="12">
        <v>0</v>
      </c>
    </row>
    <row r="234" s="5" customFormat="1" ht="17.100000000000001" customHeight="1">
      <c r="A234" s="13" t="s">
        <v>194</v>
      </c>
      <c r="B234" s="12">
        <v>3998</v>
      </c>
    </row>
    <row r="235" s="5" customFormat="1" ht="17.100000000000001" customHeight="1">
      <c r="A235" s="14" t="s">
        <v>195</v>
      </c>
      <c r="B235" s="12">
        <f>SUM(XFD236,XFD243,XFD246,XFD249,XFD255,XFD260,XFD262,XFD267,XFD273)</f>
        <v>0</v>
      </c>
    </row>
    <row r="236" s="5" customFormat="1" ht="17.100000000000001" customHeight="1">
      <c r="A236" s="14" t="s">
        <v>196</v>
      </c>
      <c r="B236" s="12">
        <f>SUM(XFD237:XFD242)</f>
        <v>0</v>
      </c>
    </row>
    <row r="237" s="5" customFormat="1" ht="17.100000000000001" customHeight="1">
      <c r="A237" s="13" t="s">
        <v>68</v>
      </c>
      <c r="B237" s="12">
        <v>0</v>
      </c>
    </row>
    <row r="238" s="5" customFormat="1" ht="17.100000000000001" customHeight="1">
      <c r="A238" s="13" t="s">
        <v>69</v>
      </c>
      <c r="B238" s="12">
        <v>0</v>
      </c>
    </row>
    <row r="239" s="5" customFormat="1" ht="17.100000000000001" customHeight="1">
      <c r="A239" s="13" t="s">
        <v>70</v>
      </c>
      <c r="B239" s="12">
        <v>0</v>
      </c>
    </row>
    <row r="240" s="5" customFormat="1" ht="17.100000000000001" customHeight="1">
      <c r="A240" s="13" t="s">
        <v>163</v>
      </c>
      <c r="B240" s="12">
        <v>0</v>
      </c>
    </row>
    <row r="241" s="5" customFormat="1" ht="17.100000000000001" customHeight="1">
      <c r="A241" s="13" t="s">
        <v>77</v>
      </c>
      <c r="B241" s="12">
        <v>0</v>
      </c>
    </row>
    <row r="242" s="5" customFormat="1" ht="17.100000000000001" customHeight="1">
      <c r="A242" s="13" t="s">
        <v>197</v>
      </c>
      <c r="B242" s="12">
        <v>0</v>
      </c>
    </row>
    <row r="243" s="5" customFormat="1" ht="17.100000000000001" customHeight="1">
      <c r="A243" s="14" t="s">
        <v>198</v>
      </c>
      <c r="B243" s="12">
        <f>SUM(XFD244:XFD245)</f>
        <v>0</v>
      </c>
    </row>
    <row r="244" s="5" customFormat="1" ht="17.100000000000001" customHeight="1">
      <c r="A244" s="13" t="s">
        <v>199</v>
      </c>
      <c r="B244" s="12">
        <v>0</v>
      </c>
    </row>
    <row r="245" s="5" customFormat="1" ht="17.100000000000001" customHeight="1">
      <c r="A245" s="13" t="s">
        <v>200</v>
      </c>
      <c r="B245" s="12">
        <v>0</v>
      </c>
    </row>
    <row r="246" s="5" customFormat="1" ht="17.100000000000001" customHeight="1">
      <c r="A246" s="14" t="s">
        <v>201</v>
      </c>
      <c r="B246" s="12">
        <f>SUM(XFD247:XFD248)</f>
        <v>0</v>
      </c>
    </row>
    <row r="247" s="5" customFormat="1" ht="17.100000000000001" customHeight="1">
      <c r="A247" s="13" t="s">
        <v>202</v>
      </c>
      <c r="B247" s="12">
        <v>0</v>
      </c>
    </row>
    <row r="248" s="5" customFormat="1" ht="17.100000000000001" customHeight="1">
      <c r="A248" s="13" t="s">
        <v>203</v>
      </c>
      <c r="B248" s="12">
        <v>0</v>
      </c>
    </row>
    <row r="249" s="5" customFormat="1" ht="17.100000000000001" customHeight="1">
      <c r="A249" s="14" t="s">
        <v>204</v>
      </c>
      <c r="B249" s="12">
        <f>SUM(XFD250:XFD254)</f>
        <v>0</v>
      </c>
    </row>
    <row r="250" s="5" customFormat="1" ht="17.100000000000001" customHeight="1">
      <c r="A250" s="13" t="s">
        <v>205</v>
      </c>
      <c r="B250" s="12">
        <v>0</v>
      </c>
    </row>
    <row r="251" s="5" customFormat="1" ht="17.100000000000001" customHeight="1">
      <c r="A251" s="13" t="s">
        <v>206</v>
      </c>
      <c r="B251" s="12">
        <v>0</v>
      </c>
    </row>
    <row r="252" s="5" customFormat="1" ht="17.100000000000001" customHeight="1">
      <c r="A252" s="13" t="s">
        <v>207</v>
      </c>
      <c r="B252" s="12">
        <v>0</v>
      </c>
    </row>
    <row r="253" s="5" customFormat="1" ht="17.100000000000001" customHeight="1">
      <c r="A253" s="13" t="s">
        <v>208</v>
      </c>
      <c r="B253" s="12">
        <v>0</v>
      </c>
    </row>
    <row r="254" s="5" customFormat="1" ht="17.100000000000001" customHeight="1">
      <c r="A254" s="13" t="s">
        <v>209</v>
      </c>
      <c r="B254" s="12">
        <v>0</v>
      </c>
    </row>
    <row r="255" s="5" customFormat="1" ht="17.100000000000001" customHeight="1">
      <c r="A255" s="14" t="s">
        <v>210</v>
      </c>
      <c r="B255" s="12">
        <f>SUM(XFD256:XFD259)</f>
        <v>0</v>
      </c>
    </row>
    <row r="256" s="5" customFormat="1" ht="17.100000000000001" customHeight="1">
      <c r="A256" s="13" t="s">
        <v>211</v>
      </c>
      <c r="B256" s="12">
        <v>0</v>
      </c>
    </row>
    <row r="257" s="5" customFormat="1" ht="17.100000000000001" customHeight="1">
      <c r="A257" s="13" t="s">
        <v>212</v>
      </c>
      <c r="B257" s="12">
        <v>0</v>
      </c>
    </row>
    <row r="258" s="5" customFormat="1" ht="16.899999999999999" customHeight="1">
      <c r="A258" s="13" t="s">
        <v>213</v>
      </c>
      <c r="B258" s="12">
        <v>0</v>
      </c>
    </row>
    <row r="259" s="5" customFormat="1" ht="17.100000000000001" customHeight="1">
      <c r="A259" s="13" t="s">
        <v>214</v>
      </c>
      <c r="B259" s="12">
        <v>0</v>
      </c>
    </row>
    <row r="260" s="5" customFormat="1" ht="17.100000000000001" customHeight="1">
      <c r="A260" s="14" t="s">
        <v>215</v>
      </c>
      <c r="B260" s="12">
        <f>XFD261</f>
        <v>0</v>
      </c>
    </row>
    <row r="261" s="5" customFormat="1" ht="17.100000000000001" customHeight="1">
      <c r="A261" s="13" t="s">
        <v>216</v>
      </c>
      <c r="B261" s="12">
        <v>0</v>
      </c>
    </row>
    <row r="262" s="5" customFormat="1" ht="17.100000000000001" customHeight="1">
      <c r="A262" s="14" t="s">
        <v>217</v>
      </c>
      <c r="B262" s="12">
        <f>SUM(XFD263:XFD266)</f>
        <v>0</v>
      </c>
    </row>
    <row r="263" s="5" customFormat="1" ht="17.100000000000001" customHeight="1">
      <c r="A263" s="13" t="s">
        <v>218</v>
      </c>
      <c r="B263" s="12">
        <v>0</v>
      </c>
    </row>
    <row r="264" s="5" customFormat="1" ht="17.100000000000001" customHeight="1">
      <c r="A264" s="13" t="s">
        <v>219</v>
      </c>
      <c r="B264" s="12">
        <v>0</v>
      </c>
    </row>
    <row r="265" s="5" customFormat="1" ht="17.100000000000001" customHeight="1">
      <c r="A265" s="13" t="s">
        <v>220</v>
      </c>
      <c r="B265" s="12">
        <v>0</v>
      </c>
    </row>
    <row r="266" s="5" customFormat="1" ht="17.100000000000001" customHeight="1">
      <c r="A266" s="13" t="s">
        <v>221</v>
      </c>
      <c r="B266" s="12">
        <v>0</v>
      </c>
    </row>
    <row r="267" s="5" customFormat="1" ht="17.100000000000001" customHeight="1">
      <c r="A267" s="14" t="s">
        <v>222</v>
      </c>
      <c r="B267" s="12">
        <f>SUM(XFD268:XFD272)</f>
        <v>0</v>
      </c>
    </row>
    <row r="268" s="5" customFormat="1" ht="17.100000000000001" customHeight="1">
      <c r="A268" s="13" t="s">
        <v>68</v>
      </c>
      <c r="B268" s="12">
        <v>0</v>
      </c>
    </row>
    <row r="269" s="5" customFormat="1" ht="17.100000000000001" customHeight="1">
      <c r="A269" s="13" t="s">
        <v>69</v>
      </c>
      <c r="B269" s="12">
        <v>0</v>
      </c>
    </row>
    <row r="270" s="5" customFormat="1" ht="17.100000000000001" customHeight="1">
      <c r="A270" s="13" t="s">
        <v>70</v>
      </c>
      <c r="B270" s="12">
        <v>0</v>
      </c>
    </row>
    <row r="271" s="5" customFormat="1" ht="17.100000000000001" customHeight="1">
      <c r="A271" s="13" t="s">
        <v>77</v>
      </c>
      <c r="B271" s="12">
        <v>0</v>
      </c>
    </row>
    <row r="272" s="5" customFormat="1" ht="17.100000000000001" customHeight="1">
      <c r="A272" s="13" t="s">
        <v>223</v>
      </c>
      <c r="B272" s="12">
        <v>0</v>
      </c>
    </row>
    <row r="273" s="5" customFormat="1" ht="17.100000000000001" customHeight="1">
      <c r="A273" s="14" t="s">
        <v>224</v>
      </c>
      <c r="B273" s="12">
        <f>XFD274</f>
        <v>0</v>
      </c>
    </row>
    <row r="274" s="5" customFormat="1" ht="17.100000000000001" customHeight="1">
      <c r="A274" s="13" t="s">
        <v>225</v>
      </c>
      <c r="B274" s="12">
        <v>0</v>
      </c>
    </row>
    <row r="275" s="5" customFormat="1" ht="17.100000000000001" customHeight="1">
      <c r="A275" s="14" t="s">
        <v>226</v>
      </c>
      <c r="B275" s="12">
        <f>SUM(XFD276,XFD280,XFD282,XFD284,XFD292)</f>
        <v>275</v>
      </c>
    </row>
    <row r="276" s="5" customFormat="1" ht="17.100000000000001" customHeight="1">
      <c r="A276" s="14" t="s">
        <v>227</v>
      </c>
      <c r="B276" s="12">
        <f>SUM(XFD277:XFD279)</f>
        <v>0</v>
      </c>
    </row>
    <row r="277" s="5" customFormat="1" ht="17.100000000000001" customHeight="1">
      <c r="A277" s="13" t="s">
        <v>228</v>
      </c>
      <c r="B277" s="12">
        <v>0</v>
      </c>
    </row>
    <row r="278" s="5" customFormat="1" ht="17.100000000000001" customHeight="1">
      <c r="A278" s="13" t="s">
        <v>229</v>
      </c>
      <c r="B278" s="12">
        <v>0</v>
      </c>
    </row>
    <row r="279" s="5" customFormat="1" ht="17.100000000000001" customHeight="1">
      <c r="A279" s="13" t="s">
        <v>230</v>
      </c>
      <c r="B279" s="12">
        <v>0</v>
      </c>
    </row>
    <row r="280" s="5" customFormat="1" ht="17.100000000000001" customHeight="1">
      <c r="A280" s="14" t="s">
        <v>231</v>
      </c>
      <c r="B280" s="12">
        <f>XFD281</f>
        <v>0</v>
      </c>
    </row>
    <row r="281" s="5" customFormat="1" ht="17.100000000000001" customHeight="1">
      <c r="A281" s="13" t="s">
        <v>232</v>
      </c>
      <c r="B281" s="12">
        <v>0</v>
      </c>
    </row>
    <row r="282" s="5" customFormat="1" ht="17.100000000000001" customHeight="1">
      <c r="A282" s="14" t="s">
        <v>233</v>
      </c>
      <c r="B282" s="12">
        <f>XFD283</f>
        <v>0</v>
      </c>
    </row>
    <row r="283" s="5" customFormat="1" ht="17.100000000000001" customHeight="1">
      <c r="A283" s="13" t="s">
        <v>234</v>
      </c>
      <c r="B283" s="12">
        <v>0</v>
      </c>
    </row>
    <row r="284" s="5" customFormat="1" ht="17.100000000000001" customHeight="1">
      <c r="A284" s="14" t="s">
        <v>235</v>
      </c>
      <c r="B284" s="12">
        <f>SUM(XFD285:XFD291)</f>
        <v>275</v>
      </c>
    </row>
    <row r="285" s="5" customFormat="1" ht="17.100000000000001" customHeight="1">
      <c r="A285" s="13" t="s">
        <v>236</v>
      </c>
      <c r="B285" s="12">
        <v>49</v>
      </c>
    </row>
    <row r="286" s="5" customFormat="1" ht="17.100000000000001" customHeight="1">
      <c r="A286" s="13" t="s">
        <v>237</v>
      </c>
      <c r="B286" s="12">
        <v>20</v>
      </c>
    </row>
    <row r="287" s="5" customFormat="1" ht="17.100000000000001" customHeight="1">
      <c r="A287" s="13" t="s">
        <v>238</v>
      </c>
      <c r="B287" s="12">
        <v>0</v>
      </c>
    </row>
    <row r="288" s="5" customFormat="1" ht="17.100000000000001" customHeight="1">
      <c r="A288" s="13" t="s">
        <v>239</v>
      </c>
      <c r="B288" s="12">
        <v>0</v>
      </c>
    </row>
    <row r="289" s="5" customFormat="1" ht="17.100000000000001" customHeight="1">
      <c r="A289" s="13" t="s">
        <v>240</v>
      </c>
      <c r="B289" s="12">
        <v>0</v>
      </c>
    </row>
    <row r="290" s="5" customFormat="1" ht="17.100000000000001" customHeight="1">
      <c r="A290" s="13" t="s">
        <v>241</v>
      </c>
      <c r="B290" s="12">
        <v>0</v>
      </c>
    </row>
    <row r="291" s="5" customFormat="1" ht="17.100000000000001" customHeight="1">
      <c r="A291" s="13" t="s">
        <v>242</v>
      </c>
      <c r="B291" s="12">
        <v>206</v>
      </c>
    </row>
    <row r="292" s="5" customFormat="1" ht="17.100000000000001" customHeight="1">
      <c r="A292" s="14" t="s">
        <v>243</v>
      </c>
      <c r="B292" s="12">
        <f>XFD293</f>
        <v>0</v>
      </c>
    </row>
    <row r="293" s="5" customFormat="1" ht="17.100000000000001" customHeight="1">
      <c r="A293" s="13" t="s">
        <v>244</v>
      </c>
      <c r="B293" s="12">
        <v>0</v>
      </c>
    </row>
    <row r="294" s="5" customFormat="1" ht="17.100000000000001" customHeight="1">
      <c r="A294" s="14" t="s">
        <v>245</v>
      </c>
      <c r="B294" s="12">
        <f>SUM(XFD295,XFD298,XFD309,XFD316,XFD324,XFD333,XFD347,XFD357,XFD367,XFD375,XFD381)</f>
        <v>32902</v>
      </c>
    </row>
    <row r="295" s="5" customFormat="1" ht="17.100000000000001" customHeight="1">
      <c r="A295" s="14" t="s">
        <v>246</v>
      </c>
      <c r="B295" s="12">
        <f>SUM(XFD296:XFD297)</f>
        <v>0</v>
      </c>
    </row>
    <row r="296" s="5" customFormat="1" ht="17.100000000000001" customHeight="1">
      <c r="A296" s="13" t="s">
        <v>247</v>
      </c>
      <c r="B296" s="12">
        <v>0</v>
      </c>
    </row>
    <row r="297" s="5" customFormat="1" ht="17.100000000000001" customHeight="1">
      <c r="A297" s="13" t="s">
        <v>248</v>
      </c>
      <c r="B297" s="12">
        <v>0</v>
      </c>
    </row>
    <row r="298" s="5" customFormat="1" ht="17.100000000000001" customHeight="1">
      <c r="A298" s="14" t="s">
        <v>249</v>
      </c>
      <c r="B298" s="12">
        <f>SUM(XFD299:XFD308)</f>
        <v>31211</v>
      </c>
    </row>
    <row r="299" s="5" customFormat="1" ht="17.100000000000001" customHeight="1">
      <c r="A299" s="13" t="s">
        <v>68</v>
      </c>
      <c r="B299" s="12">
        <v>18042</v>
      </c>
    </row>
    <row r="300" s="5" customFormat="1" ht="17.100000000000001" customHeight="1">
      <c r="A300" s="13" t="s">
        <v>69</v>
      </c>
      <c r="B300" s="12">
        <v>0</v>
      </c>
    </row>
    <row r="301" s="5" customFormat="1" ht="17.100000000000001" customHeight="1">
      <c r="A301" s="13" t="s">
        <v>70</v>
      </c>
      <c r="B301" s="12">
        <v>0</v>
      </c>
    </row>
    <row r="302" s="5" customFormat="1" ht="17.100000000000001" customHeight="1">
      <c r="A302" s="13" t="s">
        <v>109</v>
      </c>
      <c r="B302" s="12">
        <v>100</v>
      </c>
    </row>
    <row r="303" s="5" customFormat="1" ht="17.100000000000001" customHeight="1">
      <c r="A303" s="13" t="s">
        <v>250</v>
      </c>
      <c r="B303" s="12">
        <v>7765</v>
      </c>
    </row>
    <row r="304" s="5" customFormat="1" ht="17.100000000000001" customHeight="1">
      <c r="A304" s="13" t="s">
        <v>251</v>
      </c>
      <c r="B304" s="12">
        <v>0</v>
      </c>
    </row>
    <row r="305" s="5" customFormat="1" ht="16.899999999999999" customHeight="1">
      <c r="A305" s="13" t="s">
        <v>252</v>
      </c>
      <c r="B305" s="12">
        <v>0</v>
      </c>
    </row>
    <row r="306" s="5" customFormat="1" ht="16.899999999999999" customHeight="1">
      <c r="A306" s="13" t="s">
        <v>253</v>
      </c>
      <c r="B306" s="12">
        <v>0</v>
      </c>
    </row>
    <row r="307" s="5" customFormat="1" ht="17.100000000000001" customHeight="1">
      <c r="A307" s="13" t="s">
        <v>77</v>
      </c>
      <c r="B307" s="12">
        <v>0</v>
      </c>
    </row>
    <row r="308" s="5" customFormat="1" ht="17.100000000000001" customHeight="1">
      <c r="A308" s="13" t="s">
        <v>254</v>
      </c>
      <c r="B308" s="12">
        <v>5304</v>
      </c>
    </row>
    <row r="309" s="5" customFormat="1" ht="17.100000000000001" customHeight="1">
      <c r="A309" s="14" t="s">
        <v>255</v>
      </c>
      <c r="B309" s="12">
        <f>SUM(XFD310:XFD315)</f>
        <v>25</v>
      </c>
    </row>
    <row r="310" s="5" customFormat="1" ht="17.100000000000001" customHeight="1">
      <c r="A310" s="13" t="s">
        <v>68</v>
      </c>
      <c r="B310" s="12">
        <v>0</v>
      </c>
    </row>
    <row r="311" s="5" customFormat="1" ht="17.100000000000001" customHeight="1">
      <c r="A311" s="13" t="s">
        <v>69</v>
      </c>
      <c r="B311" s="12">
        <v>0</v>
      </c>
    </row>
    <row r="312" s="5" customFormat="1" ht="17.100000000000001" customHeight="1">
      <c r="A312" s="13" t="s">
        <v>70</v>
      </c>
      <c r="B312" s="12">
        <v>0</v>
      </c>
    </row>
    <row r="313" s="5" customFormat="1" ht="17.100000000000001" customHeight="1">
      <c r="A313" s="13" t="s">
        <v>256</v>
      </c>
      <c r="B313" s="12">
        <v>25</v>
      </c>
    </row>
    <row r="314" s="5" customFormat="1" ht="17.100000000000001" customHeight="1">
      <c r="A314" s="13" t="s">
        <v>77</v>
      </c>
      <c r="B314" s="12">
        <v>0</v>
      </c>
    </row>
    <row r="315" s="5" customFormat="1" ht="17.100000000000001" customHeight="1">
      <c r="A315" s="13" t="s">
        <v>257</v>
      </c>
      <c r="B315" s="12">
        <v>0</v>
      </c>
    </row>
    <row r="316" s="5" customFormat="1" ht="17.100000000000001" customHeight="1">
      <c r="A316" s="14" t="s">
        <v>258</v>
      </c>
      <c r="B316" s="12">
        <f>SUM(XFD317:XFD323)</f>
        <v>450</v>
      </c>
    </row>
    <row r="317" s="5" customFormat="1" ht="17.100000000000001" customHeight="1">
      <c r="A317" s="13" t="s">
        <v>68</v>
      </c>
      <c r="B317" s="12">
        <v>0</v>
      </c>
    </row>
    <row r="318" s="5" customFormat="1" ht="17.100000000000001" customHeight="1">
      <c r="A318" s="13" t="s">
        <v>69</v>
      </c>
      <c r="B318" s="12">
        <v>0</v>
      </c>
    </row>
    <row r="319" s="5" customFormat="1" ht="17.100000000000001" customHeight="1">
      <c r="A319" s="13" t="s">
        <v>70</v>
      </c>
      <c r="B319" s="12">
        <v>0</v>
      </c>
    </row>
    <row r="320" s="5" customFormat="1" ht="17.100000000000001" customHeight="1">
      <c r="A320" s="13" t="s">
        <v>259</v>
      </c>
      <c r="B320" s="12">
        <v>0</v>
      </c>
    </row>
    <row r="321" s="5" customFormat="1" ht="17.100000000000001" customHeight="1">
      <c r="A321" s="13" t="s">
        <v>260</v>
      </c>
      <c r="B321" s="12">
        <v>0</v>
      </c>
    </row>
    <row r="322" s="5" customFormat="1" ht="17.100000000000001" customHeight="1">
      <c r="A322" s="13" t="s">
        <v>77</v>
      </c>
      <c r="B322" s="12">
        <v>0</v>
      </c>
    </row>
    <row r="323" s="5" customFormat="1" ht="17.100000000000001" customHeight="1">
      <c r="A323" s="13" t="s">
        <v>261</v>
      </c>
      <c r="B323" s="12">
        <v>450</v>
      </c>
    </row>
    <row r="324" s="5" customFormat="1" ht="17.100000000000001" customHeight="1">
      <c r="A324" s="14" t="s">
        <v>262</v>
      </c>
      <c r="B324" s="12">
        <f>SUM(XFD325:XFD332)</f>
        <v>0</v>
      </c>
    </row>
    <row r="325" s="5" customFormat="1" ht="17.100000000000001" customHeight="1">
      <c r="A325" s="13" t="s">
        <v>68</v>
      </c>
      <c r="B325" s="12">
        <v>0</v>
      </c>
    </row>
    <row r="326" s="5" customFormat="1" ht="17.100000000000001" customHeight="1">
      <c r="A326" s="13" t="s">
        <v>69</v>
      </c>
      <c r="B326" s="12">
        <v>0</v>
      </c>
    </row>
    <row r="327" s="5" customFormat="1" ht="17.100000000000001" customHeight="1">
      <c r="A327" s="13" t="s">
        <v>70</v>
      </c>
      <c r="B327" s="12">
        <v>0</v>
      </c>
    </row>
    <row r="328" s="5" customFormat="1" ht="17.100000000000001" customHeight="1">
      <c r="A328" s="13" t="s">
        <v>263</v>
      </c>
      <c r="B328" s="12">
        <v>0</v>
      </c>
    </row>
    <row r="329" s="5" customFormat="1" ht="17.100000000000001" customHeight="1">
      <c r="A329" s="13" t="s">
        <v>264</v>
      </c>
      <c r="B329" s="12">
        <v>0</v>
      </c>
    </row>
    <row r="330" s="5" customFormat="1" ht="17.100000000000001" customHeight="1">
      <c r="A330" s="13" t="s">
        <v>265</v>
      </c>
      <c r="B330" s="12">
        <v>0</v>
      </c>
    </row>
    <row r="331" s="5" customFormat="1" ht="17.100000000000001" customHeight="1">
      <c r="A331" s="13" t="s">
        <v>77</v>
      </c>
      <c r="B331" s="12">
        <v>0</v>
      </c>
    </row>
    <row r="332" s="5" customFormat="1" ht="17.100000000000001" customHeight="1">
      <c r="A332" s="13" t="s">
        <v>266</v>
      </c>
      <c r="B332" s="12">
        <v>0</v>
      </c>
    </row>
    <row r="333" s="5" customFormat="1" ht="17.100000000000001" customHeight="1">
      <c r="A333" s="14" t="s">
        <v>267</v>
      </c>
      <c r="B333" s="12">
        <f>SUM(XFD334:XFD346)</f>
        <v>776</v>
      </c>
    </row>
    <row r="334" s="5" customFormat="1" ht="17.100000000000001" customHeight="1">
      <c r="A334" s="13" t="s">
        <v>68</v>
      </c>
      <c r="B334" s="12">
        <v>539</v>
      </c>
    </row>
    <row r="335" s="5" customFormat="1" ht="17.100000000000001" customHeight="1">
      <c r="A335" s="13" t="s">
        <v>69</v>
      </c>
      <c r="B335" s="12">
        <v>35</v>
      </c>
    </row>
    <row r="336" s="5" customFormat="1" ht="17.100000000000001" customHeight="1">
      <c r="A336" s="13" t="s">
        <v>70</v>
      </c>
      <c r="B336" s="12">
        <v>0</v>
      </c>
    </row>
    <row r="337" s="5" customFormat="1" ht="17.100000000000001" customHeight="1">
      <c r="A337" s="13" t="s">
        <v>268</v>
      </c>
      <c r="B337" s="12">
        <v>14</v>
      </c>
    </row>
    <row r="338" s="5" customFormat="1" ht="17.100000000000001" customHeight="1">
      <c r="A338" s="13" t="s">
        <v>269</v>
      </c>
      <c r="B338" s="12">
        <v>10</v>
      </c>
    </row>
    <row r="339" s="5" customFormat="1" ht="17.100000000000001" customHeight="1">
      <c r="A339" s="13" t="s">
        <v>270</v>
      </c>
      <c r="B339" s="12">
        <v>0</v>
      </c>
    </row>
    <row r="340" s="5" customFormat="1" ht="17.100000000000001" customHeight="1">
      <c r="A340" s="13" t="s">
        <v>271</v>
      </c>
      <c r="B340" s="12">
        <v>62</v>
      </c>
    </row>
    <row r="341" s="5" customFormat="1" ht="17.100000000000001" customHeight="1">
      <c r="A341" s="13" t="s">
        <v>272</v>
      </c>
      <c r="B341" s="12">
        <v>0</v>
      </c>
    </row>
    <row r="342" s="5" customFormat="1" ht="17.100000000000001" customHeight="1">
      <c r="A342" s="13" t="s">
        <v>273</v>
      </c>
      <c r="B342" s="12">
        <v>9</v>
      </c>
    </row>
    <row r="343" s="5" customFormat="1" ht="17.100000000000001" customHeight="1">
      <c r="A343" s="13" t="s">
        <v>274</v>
      </c>
      <c r="B343" s="12">
        <v>61</v>
      </c>
    </row>
    <row r="344" s="5" customFormat="1" ht="17.100000000000001" customHeight="1">
      <c r="A344" s="13" t="s">
        <v>109</v>
      </c>
      <c r="B344" s="12">
        <v>0</v>
      </c>
    </row>
    <row r="345" s="5" customFormat="1" ht="17.100000000000001" customHeight="1">
      <c r="A345" s="13" t="s">
        <v>77</v>
      </c>
      <c r="B345" s="12">
        <v>29</v>
      </c>
    </row>
    <row r="346" s="5" customFormat="1" ht="17.100000000000001" customHeight="1">
      <c r="A346" s="13" t="s">
        <v>275</v>
      </c>
      <c r="B346" s="12">
        <v>17</v>
      </c>
    </row>
    <row r="347" s="5" customFormat="1" ht="17.100000000000001" customHeight="1">
      <c r="A347" s="14" t="s">
        <v>276</v>
      </c>
      <c r="B347" s="12">
        <f>SUM(XFD348:XFD356)</f>
        <v>200</v>
      </c>
    </row>
    <row r="348" s="5" customFormat="1" ht="17.100000000000001" customHeight="1">
      <c r="A348" s="13" t="s">
        <v>68</v>
      </c>
      <c r="B348" s="12">
        <v>0</v>
      </c>
    </row>
    <row r="349" s="5" customFormat="1" ht="17.100000000000001" customHeight="1">
      <c r="A349" s="13" t="s">
        <v>69</v>
      </c>
      <c r="B349" s="12">
        <v>0</v>
      </c>
    </row>
    <row r="350" s="5" customFormat="1" ht="17.100000000000001" customHeight="1">
      <c r="A350" s="13" t="s">
        <v>70</v>
      </c>
      <c r="B350" s="12">
        <v>0</v>
      </c>
    </row>
    <row r="351" s="5" customFormat="1" ht="17.100000000000001" customHeight="1">
      <c r="A351" s="13" t="s">
        <v>277</v>
      </c>
      <c r="B351" s="12">
        <v>200</v>
      </c>
    </row>
    <row r="352" s="5" customFormat="1" ht="17.100000000000001" customHeight="1">
      <c r="A352" s="13" t="s">
        <v>278</v>
      </c>
      <c r="B352" s="12">
        <v>0</v>
      </c>
    </row>
    <row r="353" s="5" customFormat="1" ht="17.100000000000001" customHeight="1">
      <c r="A353" s="13" t="s">
        <v>279</v>
      </c>
      <c r="B353" s="12">
        <v>0</v>
      </c>
    </row>
    <row r="354" s="5" customFormat="1" ht="17.100000000000001" customHeight="1">
      <c r="A354" s="13" t="s">
        <v>109</v>
      </c>
      <c r="B354" s="12">
        <v>0</v>
      </c>
    </row>
    <row r="355" s="5" customFormat="1" ht="17.100000000000001" customHeight="1">
      <c r="A355" s="13" t="s">
        <v>77</v>
      </c>
      <c r="B355" s="12">
        <v>0</v>
      </c>
    </row>
    <row r="356" s="5" customFormat="1" ht="17.100000000000001" customHeight="1">
      <c r="A356" s="13" t="s">
        <v>280</v>
      </c>
      <c r="B356" s="12">
        <v>0</v>
      </c>
    </row>
    <row r="357" s="5" customFormat="1" ht="17.100000000000001" customHeight="1">
      <c r="A357" s="14" t="s">
        <v>281</v>
      </c>
      <c r="B357" s="12">
        <f>SUM(XFD358:XFD366)</f>
        <v>0</v>
      </c>
    </row>
    <row r="358" s="5" customFormat="1" ht="17.100000000000001" customHeight="1">
      <c r="A358" s="13" t="s">
        <v>68</v>
      </c>
      <c r="B358" s="12">
        <v>0</v>
      </c>
    </row>
    <row r="359" s="5" customFormat="1" ht="17.100000000000001" customHeight="1">
      <c r="A359" s="13" t="s">
        <v>69</v>
      </c>
      <c r="B359" s="12">
        <v>0</v>
      </c>
    </row>
    <row r="360" s="5" customFormat="1" ht="17.100000000000001" customHeight="1">
      <c r="A360" s="13" t="s">
        <v>70</v>
      </c>
      <c r="B360" s="12">
        <v>0</v>
      </c>
    </row>
    <row r="361" s="5" customFormat="1" ht="17.100000000000001" customHeight="1">
      <c r="A361" s="13" t="s">
        <v>282</v>
      </c>
      <c r="B361" s="12">
        <v>0</v>
      </c>
    </row>
    <row r="362" s="5" customFormat="1" ht="17.100000000000001" customHeight="1">
      <c r="A362" s="13" t="s">
        <v>283</v>
      </c>
      <c r="B362" s="12">
        <v>0</v>
      </c>
    </row>
    <row r="363" s="5" customFormat="1" ht="17.100000000000001" customHeight="1">
      <c r="A363" s="13" t="s">
        <v>284</v>
      </c>
      <c r="B363" s="12">
        <v>0</v>
      </c>
    </row>
    <row r="364" s="5" customFormat="1" ht="17.100000000000001" customHeight="1">
      <c r="A364" s="13" t="s">
        <v>109</v>
      </c>
      <c r="B364" s="12">
        <v>0</v>
      </c>
    </row>
    <row r="365" s="5" customFormat="1" ht="17.100000000000001" customHeight="1">
      <c r="A365" s="13" t="s">
        <v>77</v>
      </c>
      <c r="B365" s="12">
        <v>0</v>
      </c>
    </row>
    <row r="366" s="5" customFormat="1" ht="17.100000000000001" customHeight="1">
      <c r="A366" s="13" t="s">
        <v>285</v>
      </c>
      <c r="B366" s="12">
        <v>0</v>
      </c>
    </row>
    <row r="367" s="5" customFormat="1" ht="17.100000000000001" customHeight="1">
      <c r="A367" s="14" t="s">
        <v>286</v>
      </c>
      <c r="B367" s="12">
        <f>SUM(XFD368:XFD374)</f>
        <v>20</v>
      </c>
    </row>
    <row r="368" s="5" customFormat="1" ht="17.100000000000001" customHeight="1">
      <c r="A368" s="13" t="s">
        <v>68</v>
      </c>
      <c r="B368" s="12">
        <v>0</v>
      </c>
    </row>
    <row r="369" s="5" customFormat="1" ht="17.100000000000001" customHeight="1">
      <c r="A369" s="13" t="s">
        <v>69</v>
      </c>
      <c r="B369" s="12">
        <v>0</v>
      </c>
    </row>
    <row r="370" s="5" customFormat="1" ht="17.100000000000001" customHeight="1">
      <c r="A370" s="13" t="s">
        <v>70</v>
      </c>
      <c r="B370" s="12">
        <v>0</v>
      </c>
    </row>
    <row r="371" s="5" customFormat="1" ht="17.100000000000001" customHeight="1">
      <c r="A371" s="13" t="s">
        <v>287</v>
      </c>
      <c r="B371" s="12">
        <v>0</v>
      </c>
    </row>
    <row r="372" s="5" customFormat="1" ht="17.100000000000001" customHeight="1">
      <c r="A372" s="13" t="s">
        <v>288</v>
      </c>
      <c r="B372" s="12">
        <v>20</v>
      </c>
    </row>
    <row r="373" s="5" customFormat="1" ht="17.100000000000001" customHeight="1">
      <c r="A373" s="13" t="s">
        <v>77</v>
      </c>
      <c r="B373" s="12">
        <v>0</v>
      </c>
    </row>
    <row r="374" s="5" customFormat="1" ht="17.100000000000001" customHeight="1">
      <c r="A374" s="13" t="s">
        <v>289</v>
      </c>
      <c r="B374" s="12">
        <v>0</v>
      </c>
    </row>
    <row r="375" s="5" customFormat="1" ht="17.100000000000001" customHeight="1">
      <c r="A375" s="14" t="s">
        <v>290</v>
      </c>
      <c r="B375" s="12">
        <f>SUM(XFD376:XFD380)</f>
        <v>0</v>
      </c>
    </row>
    <row r="376" s="5" customFormat="1" ht="17.100000000000001" customHeight="1">
      <c r="A376" s="13" t="s">
        <v>68</v>
      </c>
      <c r="B376" s="12">
        <v>0</v>
      </c>
    </row>
    <row r="377" s="5" customFormat="1" ht="17.100000000000001" customHeight="1">
      <c r="A377" s="13" t="s">
        <v>69</v>
      </c>
      <c r="B377" s="12">
        <v>0</v>
      </c>
    </row>
    <row r="378" s="5" customFormat="1" ht="17.100000000000001" customHeight="1">
      <c r="A378" s="13" t="s">
        <v>109</v>
      </c>
      <c r="B378" s="12">
        <v>0</v>
      </c>
    </row>
    <row r="379" s="5" customFormat="1" ht="17.100000000000001" customHeight="1">
      <c r="A379" s="13" t="s">
        <v>291</v>
      </c>
      <c r="B379" s="12">
        <v>0</v>
      </c>
    </row>
    <row r="380" s="5" customFormat="1" ht="17.100000000000001" customHeight="1">
      <c r="A380" s="13" t="s">
        <v>292</v>
      </c>
      <c r="B380" s="12">
        <v>0</v>
      </c>
    </row>
    <row r="381" s="5" customFormat="1" ht="17.100000000000001" customHeight="1">
      <c r="A381" s="14" t="s">
        <v>293</v>
      </c>
      <c r="B381" s="12">
        <f>SUM(XFD382:XFD383)</f>
        <v>220</v>
      </c>
    </row>
    <row r="382" s="5" customFormat="1" ht="16.899999999999999" customHeight="1">
      <c r="A382" s="13" t="s">
        <v>294</v>
      </c>
      <c r="B382" s="12">
        <v>50</v>
      </c>
    </row>
    <row r="383" s="5" customFormat="1" ht="17.100000000000001" customHeight="1">
      <c r="A383" s="13" t="s">
        <v>295</v>
      </c>
      <c r="B383" s="12">
        <v>170</v>
      </c>
    </row>
    <row r="384" s="5" customFormat="1" ht="17.100000000000001" customHeight="1">
      <c r="A384" s="14" t="s">
        <v>296</v>
      </c>
      <c r="B384" s="12">
        <f>SUM(XFD385,XFD390,XFD397,XFD403,XFD409,XFD413,XFD417,XFD421,XFD427,XFD434)</f>
        <v>31312</v>
      </c>
    </row>
    <row r="385" s="5" customFormat="1" ht="17.100000000000001" customHeight="1">
      <c r="A385" s="14" t="s">
        <v>297</v>
      </c>
      <c r="B385" s="12">
        <f>SUM(XFD386:XFD389)</f>
        <v>2010</v>
      </c>
    </row>
    <row r="386" s="5" customFormat="1" ht="17.100000000000001" customHeight="1">
      <c r="A386" s="13" t="s">
        <v>68</v>
      </c>
      <c r="B386" s="12">
        <v>659</v>
      </c>
    </row>
    <row r="387" s="5" customFormat="1" ht="17.100000000000001" customHeight="1">
      <c r="A387" s="13" t="s">
        <v>69</v>
      </c>
      <c r="B387" s="12">
        <v>213</v>
      </c>
    </row>
    <row r="388" s="5" customFormat="1" ht="17.100000000000001" customHeight="1">
      <c r="A388" s="13" t="s">
        <v>70</v>
      </c>
      <c r="B388" s="12">
        <v>0</v>
      </c>
    </row>
    <row r="389" s="5" customFormat="1" ht="17.100000000000001" customHeight="1">
      <c r="A389" s="13" t="s">
        <v>298</v>
      </c>
      <c r="B389" s="12">
        <v>1138</v>
      </c>
    </row>
    <row r="390" s="5" customFormat="1" ht="17.100000000000001" customHeight="1">
      <c r="A390" s="14" t="s">
        <v>299</v>
      </c>
      <c r="B390" s="12">
        <f>SUM(XFD391:XFD396)</f>
        <v>14494</v>
      </c>
    </row>
    <row r="391" s="5" customFormat="1" ht="17.100000000000001" customHeight="1">
      <c r="A391" s="13" t="s">
        <v>300</v>
      </c>
      <c r="B391" s="12">
        <v>122</v>
      </c>
    </row>
    <row r="392" s="5" customFormat="1" ht="17.100000000000001" customHeight="1">
      <c r="A392" s="13" t="s">
        <v>301</v>
      </c>
      <c r="B392" s="12">
        <v>0</v>
      </c>
    </row>
    <row r="393" s="5" customFormat="1" ht="17.100000000000001" customHeight="1">
      <c r="A393" s="13" t="s">
        <v>302</v>
      </c>
      <c r="B393" s="12">
        <v>0</v>
      </c>
    </row>
    <row r="394" s="5" customFormat="1" ht="17.100000000000001" customHeight="1">
      <c r="A394" s="13" t="s">
        <v>303</v>
      </c>
      <c r="B394" s="12">
        <v>14372</v>
      </c>
    </row>
    <row r="395" s="5" customFormat="1" ht="17.100000000000001" customHeight="1">
      <c r="A395" s="13" t="s">
        <v>304</v>
      </c>
      <c r="B395" s="12">
        <v>0</v>
      </c>
    </row>
    <row r="396" s="5" customFormat="1" ht="17.100000000000001" customHeight="1">
      <c r="A396" s="13" t="s">
        <v>305</v>
      </c>
      <c r="B396" s="12">
        <v>0</v>
      </c>
    </row>
    <row r="397" s="5" customFormat="1" ht="17.100000000000001" customHeight="1">
      <c r="A397" s="14" t="s">
        <v>306</v>
      </c>
      <c r="B397" s="12">
        <f>SUM(XFD398:XFD402)</f>
        <v>12815</v>
      </c>
    </row>
    <row r="398" s="5" customFormat="1" ht="17.100000000000001" customHeight="1">
      <c r="A398" s="13" t="s">
        <v>307</v>
      </c>
      <c r="B398" s="12">
        <v>0</v>
      </c>
    </row>
    <row r="399" s="5" customFormat="1" ht="17.100000000000001" customHeight="1">
      <c r="A399" s="13" t="s">
        <v>308</v>
      </c>
      <c r="B399" s="12">
        <v>742</v>
      </c>
    </row>
    <row r="400" s="5" customFormat="1" ht="17.100000000000001" customHeight="1">
      <c r="A400" s="13" t="s">
        <v>309</v>
      </c>
      <c r="B400" s="12">
        <v>4783</v>
      </c>
    </row>
    <row r="401" s="5" customFormat="1" ht="17.100000000000001" customHeight="1">
      <c r="A401" s="13" t="s">
        <v>310</v>
      </c>
      <c r="B401" s="12">
        <v>7290</v>
      </c>
    </row>
    <row r="402" s="5" customFormat="1" ht="17.100000000000001" customHeight="1">
      <c r="A402" s="13" t="s">
        <v>311</v>
      </c>
      <c r="B402" s="12">
        <v>0</v>
      </c>
    </row>
    <row r="403" s="5" customFormat="1" ht="17.100000000000001" customHeight="1">
      <c r="A403" s="14" t="s">
        <v>312</v>
      </c>
      <c r="B403" s="12">
        <f>SUM(XFD404:XFD408)</f>
        <v>0</v>
      </c>
    </row>
    <row r="404" s="5" customFormat="1" ht="17.100000000000001" customHeight="1">
      <c r="A404" s="13" t="s">
        <v>313</v>
      </c>
      <c r="B404" s="12">
        <v>0</v>
      </c>
    </row>
    <row r="405" s="5" customFormat="1" ht="17.100000000000001" customHeight="1">
      <c r="A405" s="13" t="s">
        <v>314</v>
      </c>
      <c r="B405" s="12">
        <v>0</v>
      </c>
    </row>
    <row r="406" s="5" customFormat="1" ht="17.100000000000001" customHeight="1">
      <c r="A406" s="13" t="s">
        <v>315</v>
      </c>
      <c r="B406" s="12">
        <v>0</v>
      </c>
    </row>
    <row r="407" s="5" customFormat="1" ht="17.100000000000001" customHeight="1">
      <c r="A407" s="13" t="s">
        <v>316</v>
      </c>
      <c r="B407" s="12">
        <v>0</v>
      </c>
    </row>
    <row r="408" s="5" customFormat="1" ht="17.100000000000001" customHeight="1">
      <c r="A408" s="13" t="s">
        <v>317</v>
      </c>
      <c r="B408" s="12">
        <v>0</v>
      </c>
    </row>
    <row r="409" s="5" customFormat="1" ht="17.100000000000001" customHeight="1">
      <c r="A409" s="14" t="s">
        <v>318</v>
      </c>
      <c r="B409" s="12">
        <f>SUM(XFD410:XFD412)</f>
        <v>0</v>
      </c>
    </row>
    <row r="410" s="5" customFormat="1" ht="17.100000000000001" customHeight="1">
      <c r="A410" s="13" t="s">
        <v>319</v>
      </c>
      <c r="B410" s="12">
        <v>0</v>
      </c>
    </row>
    <row r="411" s="5" customFormat="1" ht="17.100000000000001" customHeight="1">
      <c r="A411" s="13" t="s">
        <v>320</v>
      </c>
      <c r="B411" s="12">
        <v>0</v>
      </c>
    </row>
    <row r="412" s="5" customFormat="1" ht="17.100000000000001" customHeight="1">
      <c r="A412" s="13" t="s">
        <v>321</v>
      </c>
      <c r="B412" s="12">
        <v>0</v>
      </c>
    </row>
    <row r="413" s="5" customFormat="1" ht="17.100000000000001" customHeight="1">
      <c r="A413" s="14" t="s">
        <v>322</v>
      </c>
      <c r="B413" s="12">
        <f>SUM(XFD414:XFD416)</f>
        <v>0</v>
      </c>
    </row>
    <row r="414" s="5" customFormat="1" ht="17.100000000000001" customHeight="1">
      <c r="A414" s="13" t="s">
        <v>323</v>
      </c>
      <c r="B414" s="12">
        <v>0</v>
      </c>
    </row>
    <row r="415" s="5" customFormat="1" ht="17.100000000000001" customHeight="1">
      <c r="A415" s="13" t="s">
        <v>324</v>
      </c>
      <c r="B415" s="12">
        <v>0</v>
      </c>
    </row>
    <row r="416" s="5" customFormat="1" ht="17.100000000000001" customHeight="1">
      <c r="A416" s="13" t="s">
        <v>325</v>
      </c>
      <c r="B416" s="12">
        <v>0</v>
      </c>
    </row>
    <row r="417" s="5" customFormat="1" ht="17.100000000000001" customHeight="1">
      <c r="A417" s="14" t="s">
        <v>326</v>
      </c>
      <c r="B417" s="12">
        <f>SUM(XFD418:XFD420)</f>
        <v>0</v>
      </c>
    </row>
    <row r="418" s="5" customFormat="1" ht="17.100000000000001" customHeight="1">
      <c r="A418" s="13" t="s">
        <v>327</v>
      </c>
      <c r="B418" s="12">
        <v>0</v>
      </c>
    </row>
    <row r="419" s="5" customFormat="1" ht="17.100000000000001" customHeight="1">
      <c r="A419" s="13" t="s">
        <v>328</v>
      </c>
      <c r="B419" s="12">
        <v>0</v>
      </c>
    </row>
    <row r="420" s="5" customFormat="1" ht="17.100000000000001" customHeight="1">
      <c r="A420" s="13" t="s">
        <v>329</v>
      </c>
      <c r="B420" s="12">
        <v>0</v>
      </c>
    </row>
    <row r="421" s="5" customFormat="1" ht="17.100000000000001" customHeight="1">
      <c r="A421" s="14" t="s">
        <v>330</v>
      </c>
      <c r="B421" s="12">
        <f>SUM(XFD422:XFD426)</f>
        <v>1870</v>
      </c>
    </row>
    <row r="422" s="5" customFormat="1" ht="17.100000000000001" customHeight="1">
      <c r="A422" s="13" t="s">
        <v>331</v>
      </c>
      <c r="B422" s="12">
        <v>0</v>
      </c>
    </row>
    <row r="423" s="5" customFormat="1" ht="17.100000000000001" customHeight="1">
      <c r="A423" s="13" t="s">
        <v>332</v>
      </c>
      <c r="B423" s="12">
        <v>1870</v>
      </c>
    </row>
    <row r="424" s="5" customFormat="1" ht="17.100000000000001" customHeight="1">
      <c r="A424" s="13" t="s">
        <v>333</v>
      </c>
      <c r="B424" s="12">
        <v>0</v>
      </c>
    </row>
    <row r="425" s="5" customFormat="1" ht="17.100000000000001" customHeight="1">
      <c r="A425" s="13" t="s">
        <v>334</v>
      </c>
      <c r="B425" s="12">
        <v>0</v>
      </c>
    </row>
    <row r="426" s="5" customFormat="1" ht="17.100000000000001" customHeight="1">
      <c r="A426" s="13" t="s">
        <v>335</v>
      </c>
      <c r="B426" s="12">
        <v>0</v>
      </c>
    </row>
    <row r="427" s="5" customFormat="1" ht="17.100000000000001" customHeight="1">
      <c r="A427" s="14" t="s">
        <v>336</v>
      </c>
      <c r="B427" s="12">
        <f>SUM(XFD428:XFD433)</f>
        <v>0</v>
      </c>
    </row>
    <row r="428" s="5" customFormat="1" ht="17.100000000000001" customHeight="1">
      <c r="A428" s="13" t="s">
        <v>337</v>
      </c>
      <c r="B428" s="12">
        <v>0</v>
      </c>
    </row>
    <row r="429" s="5" customFormat="1" ht="17.100000000000001" customHeight="1">
      <c r="A429" s="13" t="s">
        <v>338</v>
      </c>
      <c r="B429" s="12">
        <v>0</v>
      </c>
    </row>
    <row r="430" s="5" customFormat="1" ht="17.100000000000001" customHeight="1">
      <c r="A430" s="13" t="s">
        <v>339</v>
      </c>
      <c r="B430" s="12">
        <v>0</v>
      </c>
    </row>
    <row r="431" s="5" customFormat="1" ht="17.100000000000001" customHeight="1">
      <c r="A431" s="13" t="s">
        <v>340</v>
      </c>
      <c r="B431" s="12">
        <v>0</v>
      </c>
    </row>
    <row r="432" s="5" customFormat="1" ht="17.100000000000001" customHeight="1">
      <c r="A432" s="13" t="s">
        <v>341</v>
      </c>
      <c r="B432" s="12">
        <v>0</v>
      </c>
    </row>
    <row r="433" s="5" customFormat="1" ht="17.100000000000001" customHeight="1">
      <c r="A433" s="13" t="s">
        <v>342</v>
      </c>
      <c r="B433" s="12">
        <v>0</v>
      </c>
    </row>
    <row r="434" s="5" customFormat="1" ht="17.100000000000001" customHeight="1">
      <c r="A434" s="14" t="s">
        <v>343</v>
      </c>
      <c r="B434" s="12">
        <f>XFD435</f>
        <v>123</v>
      </c>
    </row>
    <row r="435" s="5" customFormat="1" ht="17.100000000000001" customHeight="1">
      <c r="A435" s="13" t="s">
        <v>344</v>
      </c>
      <c r="B435" s="12">
        <v>123</v>
      </c>
    </row>
    <row r="436" s="5" customFormat="1" ht="17.100000000000001" customHeight="1">
      <c r="A436" s="14" t="s">
        <v>345</v>
      </c>
      <c r="B436" s="12">
        <f>SUM(XFD437,XFD442,XFD451,XFD457,XFD462,XFD467,XFD472,XFD479,XFD483,XFD487)</f>
        <v>6229</v>
      </c>
    </row>
    <row r="437" s="5" customFormat="1" ht="17.100000000000001" customHeight="1">
      <c r="A437" s="14" t="s">
        <v>346</v>
      </c>
      <c r="B437" s="12">
        <f>SUM(XFD438:XFD441)</f>
        <v>307</v>
      </c>
    </row>
    <row r="438" s="5" customFormat="1" ht="17.100000000000001" customHeight="1">
      <c r="A438" s="13" t="s">
        <v>68</v>
      </c>
      <c r="B438" s="12">
        <v>270</v>
      </c>
    </row>
    <row r="439" s="5" customFormat="1" ht="17.100000000000001" customHeight="1">
      <c r="A439" s="13" t="s">
        <v>69</v>
      </c>
      <c r="B439" s="12">
        <v>0</v>
      </c>
    </row>
    <row r="440" s="5" customFormat="1" ht="17.100000000000001" customHeight="1">
      <c r="A440" s="13" t="s">
        <v>70</v>
      </c>
      <c r="B440" s="12">
        <v>0</v>
      </c>
    </row>
    <row r="441" s="5" customFormat="1" ht="17.100000000000001" customHeight="1">
      <c r="A441" s="13" t="s">
        <v>347</v>
      </c>
      <c r="B441" s="12">
        <v>37</v>
      </c>
    </row>
    <row r="442" s="5" customFormat="1" ht="17.100000000000001" customHeight="1">
      <c r="A442" s="14" t="s">
        <v>348</v>
      </c>
      <c r="B442" s="12">
        <f>SUM(XFD443:XFD450)</f>
        <v>0</v>
      </c>
    </row>
    <row r="443" s="5" customFormat="1" ht="17.100000000000001" customHeight="1">
      <c r="A443" s="13" t="s">
        <v>349</v>
      </c>
      <c r="B443" s="12">
        <v>0</v>
      </c>
    </row>
    <row r="444" s="5" customFormat="1" ht="17.100000000000001" customHeight="1">
      <c r="A444" s="13" t="s">
        <v>350</v>
      </c>
      <c r="B444" s="12">
        <v>0</v>
      </c>
    </row>
    <row r="445" s="5" customFormat="1" ht="17.100000000000001" customHeight="1">
      <c r="A445" s="13" t="s">
        <v>351</v>
      </c>
      <c r="B445" s="12">
        <v>0</v>
      </c>
    </row>
    <row r="446" s="5" customFormat="1" ht="17.100000000000001" customHeight="1">
      <c r="A446" s="13" t="s">
        <v>352</v>
      </c>
      <c r="B446" s="12">
        <v>0</v>
      </c>
    </row>
    <row r="447" s="5" customFormat="1" ht="17.100000000000001" customHeight="1">
      <c r="A447" s="13" t="s">
        <v>353</v>
      </c>
      <c r="B447" s="12">
        <v>0</v>
      </c>
    </row>
    <row r="448" s="5" customFormat="1" ht="17.100000000000001" customHeight="1">
      <c r="A448" s="13" t="s">
        <v>354</v>
      </c>
      <c r="B448" s="12">
        <v>0</v>
      </c>
    </row>
    <row r="449" s="5" customFormat="1" ht="16.899999999999999" customHeight="1">
      <c r="A449" s="13" t="s">
        <v>355</v>
      </c>
      <c r="B449" s="12">
        <v>0</v>
      </c>
    </row>
    <row r="450" s="5" customFormat="1" ht="17.100000000000001" customHeight="1">
      <c r="A450" s="13" t="s">
        <v>356</v>
      </c>
      <c r="B450" s="12">
        <v>0</v>
      </c>
    </row>
    <row r="451" s="5" customFormat="1" ht="17.100000000000001" customHeight="1">
      <c r="A451" s="14" t="s">
        <v>357</v>
      </c>
      <c r="B451" s="12">
        <f>SUM(XFD452:XFD456)</f>
        <v>0</v>
      </c>
    </row>
    <row r="452" s="5" customFormat="1" ht="17.100000000000001" customHeight="1">
      <c r="A452" s="13" t="s">
        <v>349</v>
      </c>
      <c r="B452" s="12">
        <v>0</v>
      </c>
    </row>
    <row r="453" s="5" customFormat="1" ht="17.100000000000001" customHeight="1">
      <c r="A453" s="13" t="s">
        <v>358</v>
      </c>
      <c r="B453" s="12">
        <v>0</v>
      </c>
    </row>
    <row r="454" s="5" customFormat="1" ht="17.100000000000001" customHeight="1">
      <c r="A454" s="13" t="s">
        <v>359</v>
      </c>
      <c r="B454" s="12">
        <v>0</v>
      </c>
    </row>
    <row r="455" s="5" customFormat="1" ht="17.100000000000001" customHeight="1">
      <c r="A455" s="13" t="s">
        <v>360</v>
      </c>
      <c r="B455" s="12">
        <v>0</v>
      </c>
    </row>
    <row r="456" s="5" customFormat="1" ht="17.100000000000001" customHeight="1">
      <c r="A456" s="13" t="s">
        <v>361</v>
      </c>
      <c r="B456" s="12">
        <v>0</v>
      </c>
    </row>
    <row r="457" s="5" customFormat="1" ht="17.100000000000001" customHeight="1">
      <c r="A457" s="14" t="s">
        <v>362</v>
      </c>
      <c r="B457" s="12">
        <f>SUM(XFD458:XFD461)</f>
        <v>50</v>
      </c>
    </row>
    <row r="458" s="5" customFormat="1" ht="17.100000000000001" customHeight="1">
      <c r="A458" s="13" t="s">
        <v>349</v>
      </c>
      <c r="B458" s="12">
        <v>0</v>
      </c>
    </row>
    <row r="459" s="5" customFormat="1" ht="17.100000000000001" customHeight="1">
      <c r="A459" s="13" t="s">
        <v>363</v>
      </c>
      <c r="B459" s="12">
        <v>50</v>
      </c>
    </row>
    <row r="460" s="5" customFormat="1" ht="16.899999999999999" customHeight="1">
      <c r="A460" s="13" t="s">
        <v>364</v>
      </c>
      <c r="B460" s="12">
        <v>0</v>
      </c>
    </row>
    <row r="461" s="5" customFormat="1" ht="17.100000000000001" customHeight="1">
      <c r="A461" s="13" t="s">
        <v>365</v>
      </c>
      <c r="B461" s="12">
        <v>0</v>
      </c>
    </row>
    <row r="462" s="5" customFormat="1" ht="17.100000000000001" customHeight="1">
      <c r="A462" s="14" t="s">
        <v>366</v>
      </c>
      <c r="B462" s="12">
        <f>SUM(XFD463:XFD466)</f>
        <v>210</v>
      </c>
    </row>
    <row r="463" s="5" customFormat="1" ht="17.100000000000001" customHeight="1">
      <c r="A463" s="13" t="s">
        <v>349</v>
      </c>
      <c r="B463" s="12">
        <v>0</v>
      </c>
    </row>
    <row r="464" s="5" customFormat="1" ht="17.100000000000001" customHeight="1">
      <c r="A464" s="13" t="s">
        <v>367</v>
      </c>
      <c r="B464" s="12">
        <v>210</v>
      </c>
    </row>
    <row r="465" s="5" customFormat="1" ht="17.100000000000001" customHeight="1">
      <c r="A465" s="13" t="s">
        <v>368</v>
      </c>
      <c r="B465" s="12">
        <v>0</v>
      </c>
    </row>
    <row r="466" s="5" customFormat="1" ht="17.100000000000001" customHeight="1">
      <c r="A466" s="13" t="s">
        <v>369</v>
      </c>
      <c r="B466" s="12">
        <v>0</v>
      </c>
    </row>
    <row r="467" s="5" customFormat="1" ht="17.100000000000001" customHeight="1">
      <c r="A467" s="14" t="s">
        <v>370</v>
      </c>
      <c r="B467" s="12">
        <f>SUM(XFD468:XFD471)</f>
        <v>0</v>
      </c>
    </row>
    <row r="468" s="5" customFormat="1" ht="17.100000000000001" customHeight="1">
      <c r="A468" s="13" t="s">
        <v>371</v>
      </c>
      <c r="B468" s="12">
        <v>0</v>
      </c>
    </row>
    <row r="469" s="5" customFormat="1" ht="17.100000000000001" customHeight="1">
      <c r="A469" s="13" t="s">
        <v>372</v>
      </c>
      <c r="B469" s="12">
        <v>0</v>
      </c>
    </row>
    <row r="470" s="5" customFormat="1" ht="17.100000000000001" customHeight="1">
      <c r="A470" s="13" t="s">
        <v>373</v>
      </c>
      <c r="B470" s="12">
        <v>0</v>
      </c>
    </row>
    <row r="471" s="5" customFormat="1" ht="17.100000000000001" customHeight="1">
      <c r="A471" s="13" t="s">
        <v>374</v>
      </c>
      <c r="B471" s="12">
        <v>0</v>
      </c>
    </row>
    <row r="472" s="5" customFormat="1" ht="17.100000000000001" customHeight="1">
      <c r="A472" s="14" t="s">
        <v>375</v>
      </c>
      <c r="B472" s="12">
        <f>SUM(XFD473:XFD478)</f>
        <v>232</v>
      </c>
    </row>
    <row r="473" s="5" customFormat="1" ht="17.100000000000001" customHeight="1">
      <c r="A473" s="13" t="s">
        <v>349</v>
      </c>
      <c r="B473" s="12">
        <v>154</v>
      </c>
    </row>
    <row r="474" s="5" customFormat="1" ht="17.100000000000001" customHeight="1">
      <c r="A474" s="13" t="s">
        <v>376</v>
      </c>
      <c r="B474" s="12">
        <v>78</v>
      </c>
    </row>
    <row r="475" s="5" customFormat="1" ht="17.100000000000001" customHeight="1">
      <c r="A475" s="13" t="s">
        <v>377</v>
      </c>
      <c r="B475" s="12">
        <v>0</v>
      </c>
    </row>
    <row r="476" s="5" customFormat="1" ht="17.100000000000001" customHeight="1">
      <c r="A476" s="13" t="s">
        <v>378</v>
      </c>
      <c r="B476" s="12">
        <v>0</v>
      </c>
    </row>
    <row r="477" s="5" customFormat="1" ht="17.100000000000001" customHeight="1">
      <c r="A477" s="13" t="s">
        <v>379</v>
      </c>
      <c r="B477" s="12">
        <v>0</v>
      </c>
    </row>
    <row r="478" s="5" customFormat="1" ht="17.100000000000001" customHeight="1">
      <c r="A478" s="13" t="s">
        <v>380</v>
      </c>
      <c r="B478" s="12">
        <v>0</v>
      </c>
    </row>
    <row r="479" s="5" customFormat="1" ht="17.100000000000001" customHeight="1">
      <c r="A479" s="14" t="s">
        <v>381</v>
      </c>
      <c r="B479" s="12">
        <f>SUM(XFD480:XFD482)</f>
        <v>0</v>
      </c>
    </row>
    <row r="480" s="5" customFormat="1" ht="17.100000000000001" customHeight="1">
      <c r="A480" s="13" t="s">
        <v>382</v>
      </c>
      <c r="B480" s="12">
        <v>0</v>
      </c>
    </row>
    <row r="481" s="5" customFormat="1" ht="17.100000000000001" customHeight="1">
      <c r="A481" s="13" t="s">
        <v>383</v>
      </c>
      <c r="B481" s="12">
        <v>0</v>
      </c>
    </row>
    <row r="482" s="5" customFormat="1" ht="17.100000000000001" customHeight="1">
      <c r="A482" s="13" t="s">
        <v>384</v>
      </c>
      <c r="B482" s="12">
        <v>0</v>
      </c>
    </row>
    <row r="483" s="5" customFormat="1" ht="17.100000000000001" customHeight="1">
      <c r="A483" s="14" t="s">
        <v>385</v>
      </c>
      <c r="B483" s="12">
        <f>SUM(XFD484:XFD486)</f>
        <v>300</v>
      </c>
    </row>
    <row r="484" s="5" customFormat="1" ht="17.100000000000001" customHeight="1">
      <c r="A484" s="13" t="s">
        <v>386</v>
      </c>
      <c r="B484" s="12">
        <v>0</v>
      </c>
    </row>
    <row r="485" s="5" customFormat="1" ht="17.100000000000001" customHeight="1">
      <c r="A485" s="13" t="s">
        <v>387</v>
      </c>
      <c r="B485" s="12">
        <v>300</v>
      </c>
    </row>
    <row r="486" s="5" customFormat="1" ht="16.899999999999999" customHeight="1">
      <c r="A486" s="13" t="s">
        <v>388</v>
      </c>
      <c r="B486" s="12">
        <v>0</v>
      </c>
    </row>
    <row r="487" s="5" customFormat="1" ht="17.100000000000001" customHeight="1">
      <c r="A487" s="14" t="s">
        <v>389</v>
      </c>
      <c r="B487" s="12">
        <f>SUM(XFD488:XFD491)</f>
        <v>5130</v>
      </c>
    </row>
    <row r="488" s="5" customFormat="1" ht="17.100000000000001" customHeight="1">
      <c r="A488" s="13" t="s">
        <v>390</v>
      </c>
      <c r="B488" s="12">
        <v>5130</v>
      </c>
    </row>
    <row r="489" s="5" customFormat="1" ht="17.100000000000001" customHeight="1">
      <c r="A489" s="13" t="s">
        <v>391</v>
      </c>
      <c r="B489" s="12">
        <v>0</v>
      </c>
    </row>
    <row r="490" s="5" customFormat="1" ht="17.100000000000001" customHeight="1">
      <c r="A490" s="13" t="s">
        <v>392</v>
      </c>
      <c r="B490" s="12">
        <v>0</v>
      </c>
    </row>
    <row r="491" s="5" customFormat="1" ht="17.100000000000001" customHeight="1">
      <c r="A491" s="13" t="s">
        <v>393</v>
      </c>
      <c r="B491" s="12">
        <v>0</v>
      </c>
    </row>
    <row r="492" s="5" customFormat="1" ht="17.100000000000001" customHeight="1">
      <c r="A492" s="14" t="s">
        <v>394</v>
      </c>
      <c r="B492" s="12">
        <f>SUM(XFD493,XFD509,XFD517,XFD528,XFD537,XFD545)</f>
        <v>7667</v>
      </c>
    </row>
    <row r="493" s="5" customFormat="1" ht="17.100000000000001" customHeight="1">
      <c r="A493" s="14" t="s">
        <v>395</v>
      </c>
      <c r="B493" s="12">
        <f>SUM(XFD494:XFD508)</f>
        <v>2149</v>
      </c>
    </row>
    <row r="494" s="5" customFormat="1" ht="17.100000000000001" customHeight="1">
      <c r="A494" s="13" t="s">
        <v>68</v>
      </c>
      <c r="B494" s="12">
        <v>520</v>
      </c>
    </row>
    <row r="495" s="5" customFormat="1" ht="17.100000000000001" customHeight="1">
      <c r="A495" s="13" t="s">
        <v>69</v>
      </c>
      <c r="B495" s="12">
        <v>25</v>
      </c>
    </row>
    <row r="496" s="5" customFormat="1" ht="17.100000000000001" customHeight="1">
      <c r="A496" s="13" t="s">
        <v>70</v>
      </c>
      <c r="B496" s="12">
        <v>0</v>
      </c>
    </row>
    <row r="497" s="5" customFormat="1" ht="17.100000000000001" customHeight="1">
      <c r="A497" s="13" t="s">
        <v>396</v>
      </c>
      <c r="B497" s="12">
        <v>361</v>
      </c>
    </row>
    <row r="498" s="5" customFormat="1" ht="17.100000000000001" customHeight="1">
      <c r="A498" s="13" t="s">
        <v>397</v>
      </c>
      <c r="B498" s="12">
        <v>0</v>
      </c>
    </row>
    <row r="499" s="5" customFormat="1" ht="17.100000000000001" customHeight="1">
      <c r="A499" s="13" t="s">
        <v>398</v>
      </c>
      <c r="B499" s="12">
        <v>0</v>
      </c>
    </row>
    <row r="500" s="5" customFormat="1" ht="17.100000000000001" customHeight="1">
      <c r="A500" s="13" t="s">
        <v>399</v>
      </c>
      <c r="B500" s="12">
        <v>0</v>
      </c>
    </row>
    <row r="501" s="5" customFormat="1" ht="17.100000000000001" customHeight="1">
      <c r="A501" s="13" t="s">
        <v>400</v>
      </c>
      <c r="B501" s="12">
        <v>598</v>
      </c>
    </row>
    <row r="502" s="5" customFormat="1" ht="17.100000000000001" customHeight="1">
      <c r="A502" s="13" t="s">
        <v>401</v>
      </c>
      <c r="B502" s="12">
        <v>0</v>
      </c>
    </row>
    <row r="503" s="5" customFormat="1" ht="17.100000000000001" customHeight="1">
      <c r="A503" s="13" t="s">
        <v>402</v>
      </c>
      <c r="B503" s="12">
        <v>10</v>
      </c>
    </row>
    <row r="504" s="5" customFormat="1" ht="17.100000000000001" customHeight="1">
      <c r="A504" s="13" t="s">
        <v>403</v>
      </c>
      <c r="B504" s="12">
        <v>162</v>
      </c>
    </row>
    <row r="505" s="5" customFormat="1" ht="17.100000000000001" customHeight="1">
      <c r="A505" s="13" t="s">
        <v>404</v>
      </c>
      <c r="B505" s="12">
        <v>189</v>
      </c>
    </row>
    <row r="506" s="5" customFormat="1" ht="17.100000000000001" customHeight="1">
      <c r="A506" s="13" t="s">
        <v>405</v>
      </c>
      <c r="B506" s="12">
        <v>200</v>
      </c>
    </row>
    <row r="507" s="5" customFormat="1" ht="17.100000000000001" customHeight="1">
      <c r="A507" s="13" t="s">
        <v>406</v>
      </c>
      <c r="B507" s="12">
        <v>0</v>
      </c>
    </row>
    <row r="508" s="5" customFormat="1" ht="17.100000000000001" customHeight="1">
      <c r="A508" s="13" t="s">
        <v>407</v>
      </c>
      <c r="B508" s="12">
        <v>84</v>
      </c>
    </row>
    <row r="509" s="5" customFormat="1" ht="17.100000000000001" customHeight="1">
      <c r="A509" s="14" t="s">
        <v>408</v>
      </c>
      <c r="B509" s="12">
        <f>SUM(XFD510:XFD516)</f>
        <v>2671</v>
      </c>
    </row>
    <row r="510" s="5" customFormat="1" ht="17.100000000000001" customHeight="1">
      <c r="A510" s="13" t="s">
        <v>68</v>
      </c>
      <c r="B510" s="12">
        <v>0</v>
      </c>
    </row>
    <row r="511" s="5" customFormat="1" ht="17.100000000000001" customHeight="1">
      <c r="A511" s="13" t="s">
        <v>69</v>
      </c>
      <c r="B511" s="12">
        <v>0</v>
      </c>
    </row>
    <row r="512" s="5" customFormat="1" ht="17.100000000000001" customHeight="1">
      <c r="A512" s="13" t="s">
        <v>70</v>
      </c>
      <c r="B512" s="12">
        <v>0</v>
      </c>
    </row>
    <row r="513" s="5" customFormat="1" ht="17.100000000000001" customHeight="1">
      <c r="A513" s="13" t="s">
        <v>409</v>
      </c>
      <c r="B513" s="12">
        <v>1462</v>
      </c>
    </row>
    <row r="514" s="5" customFormat="1" ht="17.100000000000001" customHeight="1">
      <c r="A514" s="13" t="s">
        <v>410</v>
      </c>
      <c r="B514" s="12">
        <v>1160</v>
      </c>
    </row>
    <row r="515" s="5" customFormat="1" ht="17.100000000000001" customHeight="1">
      <c r="A515" s="13" t="s">
        <v>411</v>
      </c>
      <c r="B515" s="12">
        <v>49</v>
      </c>
    </row>
    <row r="516" s="5" customFormat="1" ht="17.100000000000001" customHeight="1">
      <c r="A516" s="13" t="s">
        <v>412</v>
      </c>
      <c r="B516" s="12">
        <v>0</v>
      </c>
    </row>
    <row r="517" s="5" customFormat="1" ht="17.100000000000001" customHeight="1">
      <c r="A517" s="14" t="s">
        <v>413</v>
      </c>
      <c r="B517" s="12">
        <f>SUM(XFD518:XFD527)</f>
        <v>111</v>
      </c>
    </row>
    <row r="518" s="5" customFormat="1" ht="17.100000000000001" customHeight="1">
      <c r="A518" s="13" t="s">
        <v>68</v>
      </c>
      <c r="B518" s="12">
        <v>0</v>
      </c>
    </row>
    <row r="519" s="5" customFormat="1" ht="17.100000000000001" customHeight="1">
      <c r="A519" s="13" t="s">
        <v>69</v>
      </c>
      <c r="B519" s="12">
        <v>0</v>
      </c>
    </row>
    <row r="520" s="5" customFormat="1" ht="17.100000000000001" customHeight="1">
      <c r="A520" s="13" t="s">
        <v>70</v>
      </c>
      <c r="B520" s="12">
        <v>0</v>
      </c>
    </row>
    <row r="521" s="5" customFormat="1" ht="17.100000000000001" customHeight="1">
      <c r="A521" s="13" t="s">
        <v>414</v>
      </c>
      <c r="B521" s="12">
        <v>0</v>
      </c>
    </row>
    <row r="522" s="5" customFormat="1" ht="17.100000000000001" customHeight="1">
      <c r="A522" s="13" t="s">
        <v>415</v>
      </c>
      <c r="B522" s="12">
        <v>0</v>
      </c>
    </row>
    <row r="523" s="5" customFormat="1" ht="17.100000000000001" customHeight="1">
      <c r="A523" s="13" t="s">
        <v>416</v>
      </c>
      <c r="B523" s="12">
        <v>0</v>
      </c>
    </row>
    <row r="524" s="5" customFormat="1" ht="17.100000000000001" customHeight="1">
      <c r="A524" s="13" t="s">
        <v>417</v>
      </c>
      <c r="B524" s="12">
        <v>0</v>
      </c>
    </row>
    <row r="525" s="5" customFormat="1" ht="17.100000000000001" customHeight="1">
      <c r="A525" s="13" t="s">
        <v>418</v>
      </c>
      <c r="B525" s="12">
        <v>12</v>
      </c>
    </row>
    <row r="526" s="5" customFormat="1" ht="17.100000000000001" customHeight="1">
      <c r="A526" s="13" t="s">
        <v>419</v>
      </c>
      <c r="B526" s="12">
        <v>0</v>
      </c>
    </row>
    <row r="527" s="5" customFormat="1" ht="17.100000000000001" customHeight="1">
      <c r="A527" s="13" t="s">
        <v>420</v>
      </c>
      <c r="B527" s="12">
        <v>99</v>
      </c>
    </row>
    <row r="528" s="5" customFormat="1" ht="17.100000000000001" customHeight="1">
      <c r="A528" s="18" t="s">
        <v>421</v>
      </c>
      <c r="B528" s="12">
        <f>SUM(XFD529:XFD536)</f>
        <v>279</v>
      </c>
    </row>
    <row r="529" s="5" customFormat="1" ht="17.100000000000001" customHeight="1">
      <c r="A529" s="19" t="s">
        <v>68</v>
      </c>
      <c r="B529" s="12">
        <v>0</v>
      </c>
    </row>
    <row r="530" s="5" customFormat="1" ht="17.100000000000001" customHeight="1">
      <c r="A530" s="19" t="s">
        <v>69</v>
      </c>
      <c r="B530" s="12">
        <v>0</v>
      </c>
    </row>
    <row r="531" s="5" customFormat="1" ht="17.100000000000001" customHeight="1">
      <c r="A531" s="19" t="s">
        <v>70</v>
      </c>
      <c r="B531" s="12">
        <v>0</v>
      </c>
    </row>
    <row r="532" s="5" customFormat="1" ht="17.100000000000001" customHeight="1">
      <c r="A532" s="19" t="s">
        <v>422</v>
      </c>
      <c r="B532" s="12">
        <v>124</v>
      </c>
    </row>
    <row r="533" s="5" customFormat="1" ht="17.100000000000001" customHeight="1">
      <c r="A533" s="19" t="s">
        <v>423</v>
      </c>
      <c r="B533" s="12">
        <v>155</v>
      </c>
    </row>
    <row r="534" s="5" customFormat="1" ht="17.100000000000001" customHeight="1">
      <c r="A534" s="19" t="s">
        <v>424</v>
      </c>
      <c r="B534" s="12">
        <v>0</v>
      </c>
    </row>
    <row r="535" s="5" customFormat="1" ht="17.100000000000001" customHeight="1">
      <c r="A535" s="19" t="s">
        <v>425</v>
      </c>
      <c r="B535" s="12">
        <v>0</v>
      </c>
    </row>
    <row r="536" s="5" customFormat="1" ht="17.100000000000001" customHeight="1">
      <c r="A536" s="19" t="s">
        <v>426</v>
      </c>
      <c r="B536" s="12">
        <v>0</v>
      </c>
    </row>
    <row r="537" s="5" customFormat="1" ht="17.100000000000001" customHeight="1">
      <c r="A537" s="18" t="s">
        <v>427</v>
      </c>
      <c r="B537" s="12">
        <f>SUM(XFD538:XFD544)</f>
        <v>1657</v>
      </c>
    </row>
    <row r="538" s="5" customFormat="1" ht="17.100000000000001" customHeight="1">
      <c r="A538" s="19" t="s">
        <v>68</v>
      </c>
      <c r="B538" s="12">
        <v>0</v>
      </c>
    </row>
    <row r="539" s="5" customFormat="1" ht="17.100000000000001" customHeight="1">
      <c r="A539" s="19" t="s">
        <v>69</v>
      </c>
      <c r="B539" s="12">
        <v>0</v>
      </c>
    </row>
    <row r="540" s="5" customFormat="1" ht="17.100000000000001" customHeight="1">
      <c r="A540" s="19" t="s">
        <v>70</v>
      </c>
      <c r="B540" s="12">
        <v>0</v>
      </c>
    </row>
    <row r="541" s="5" customFormat="1" ht="16.899999999999999" customHeight="1">
      <c r="A541" s="19" t="s">
        <v>428</v>
      </c>
      <c r="B541" s="12">
        <v>0</v>
      </c>
    </row>
    <row r="542" s="5" customFormat="1" ht="16.899999999999999" customHeight="1">
      <c r="A542" s="19" t="s">
        <v>429</v>
      </c>
      <c r="B542" s="12">
        <v>257</v>
      </c>
    </row>
    <row r="543" s="5" customFormat="1" ht="16.899999999999999" customHeight="1">
      <c r="A543" s="19" t="s">
        <v>430</v>
      </c>
      <c r="B543" s="12">
        <v>1328</v>
      </c>
    </row>
    <row r="544" s="5" customFormat="1" ht="17.100000000000001" customHeight="1">
      <c r="A544" s="19" t="s">
        <v>431</v>
      </c>
      <c r="B544" s="12">
        <v>72</v>
      </c>
    </row>
    <row r="545" s="5" customFormat="1" ht="17.100000000000001" customHeight="1">
      <c r="A545" s="14" t="s">
        <v>432</v>
      </c>
      <c r="B545" s="12">
        <f>SUM(XFD546:XFD548)</f>
        <v>800</v>
      </c>
    </row>
    <row r="546" s="5" customFormat="1" ht="17.100000000000001" customHeight="1">
      <c r="A546" s="13" t="s">
        <v>433</v>
      </c>
      <c r="B546" s="12">
        <v>0</v>
      </c>
    </row>
    <row r="547" s="5" customFormat="1" ht="17.100000000000001" customHeight="1">
      <c r="A547" s="13" t="s">
        <v>434</v>
      </c>
      <c r="B547" s="12">
        <v>672</v>
      </c>
    </row>
    <row r="548" s="5" customFormat="1" ht="17.100000000000001" customHeight="1">
      <c r="A548" s="13" t="s">
        <v>435</v>
      </c>
      <c r="B548" s="12">
        <v>128</v>
      </c>
    </row>
    <row r="549" s="5" customFormat="1" ht="17.100000000000001" customHeight="1">
      <c r="A549" s="14" t="s">
        <v>436</v>
      </c>
      <c r="B549" s="12">
        <f>SUM(XFD550,XFD569,XFD577,XFD579,XFD588,XFD592,XFD602,XFD611,XFD618,XFD626,XFD635,XFD640,XFD643,XFD646,XFD649,XFD652,XFD655,XFD659,XFD663,XFD671,XFD674)</f>
        <v>35491</v>
      </c>
    </row>
    <row r="550" s="5" customFormat="1" ht="17.100000000000001" customHeight="1">
      <c r="A550" s="14" t="s">
        <v>437</v>
      </c>
      <c r="B550" s="12">
        <f>SUM(XFD551:XFD568)</f>
        <v>2218</v>
      </c>
    </row>
    <row r="551" s="5" customFormat="1" ht="17.100000000000001" customHeight="1">
      <c r="A551" s="13" t="s">
        <v>68</v>
      </c>
      <c r="B551" s="12">
        <v>503</v>
      </c>
    </row>
    <row r="552" s="5" customFormat="1" ht="17.100000000000001" customHeight="1">
      <c r="A552" s="13" t="s">
        <v>69</v>
      </c>
      <c r="B552" s="12">
        <v>26</v>
      </c>
    </row>
    <row r="553" s="5" customFormat="1" ht="17.100000000000001" customHeight="1">
      <c r="A553" s="13" t="s">
        <v>70</v>
      </c>
      <c r="B553" s="12">
        <v>0</v>
      </c>
    </row>
    <row r="554" s="5" customFormat="1" ht="17.100000000000001" customHeight="1">
      <c r="A554" s="13" t="s">
        <v>438</v>
      </c>
      <c r="B554" s="12">
        <v>0</v>
      </c>
    </row>
    <row r="555" s="5" customFormat="1" ht="17.100000000000001" customHeight="1">
      <c r="A555" s="13" t="s">
        <v>439</v>
      </c>
      <c r="B555" s="12">
        <v>136</v>
      </c>
    </row>
    <row r="556" s="5" customFormat="1" ht="17.100000000000001" customHeight="1">
      <c r="A556" s="13" t="s">
        <v>440</v>
      </c>
      <c r="B556" s="12">
        <v>161</v>
      </c>
    </row>
    <row r="557" s="5" customFormat="1" ht="17.100000000000001" customHeight="1">
      <c r="A557" s="13" t="s">
        <v>441</v>
      </c>
      <c r="B557" s="12">
        <v>0</v>
      </c>
    </row>
    <row r="558" s="5" customFormat="1" ht="17.100000000000001" customHeight="1">
      <c r="A558" s="13" t="s">
        <v>109</v>
      </c>
      <c r="B558" s="12">
        <v>100</v>
      </c>
    </row>
    <row r="559" s="5" customFormat="1" ht="17.100000000000001" customHeight="1">
      <c r="A559" s="13" t="s">
        <v>442</v>
      </c>
      <c r="B559" s="12">
        <v>478</v>
      </c>
    </row>
    <row r="560" s="5" customFormat="1" ht="17.100000000000001" customHeight="1">
      <c r="A560" s="13" t="s">
        <v>443</v>
      </c>
      <c r="B560" s="12">
        <v>0</v>
      </c>
    </row>
    <row r="561" s="5" customFormat="1" ht="17.100000000000001" customHeight="1">
      <c r="A561" s="13" t="s">
        <v>444</v>
      </c>
      <c r="B561" s="12">
        <v>334</v>
      </c>
    </row>
    <row r="562" s="5" customFormat="1" ht="17.100000000000001" customHeight="1">
      <c r="A562" s="13" t="s">
        <v>445</v>
      </c>
      <c r="B562" s="12">
        <v>50</v>
      </c>
    </row>
    <row r="563" s="5" customFormat="1" ht="16.899999999999999" customHeight="1">
      <c r="A563" s="13" t="s">
        <v>446</v>
      </c>
      <c r="B563" s="12">
        <v>0</v>
      </c>
    </row>
    <row r="564" s="5" customFormat="1" ht="16.899999999999999" customHeight="1">
      <c r="A564" s="13" t="s">
        <v>447</v>
      </c>
      <c r="B564" s="12">
        <v>0</v>
      </c>
    </row>
    <row r="565" s="5" customFormat="1" ht="16.899999999999999" customHeight="1">
      <c r="A565" s="13" t="s">
        <v>448</v>
      </c>
      <c r="B565" s="12">
        <v>0</v>
      </c>
    </row>
    <row r="566" s="5" customFormat="1" ht="16.899999999999999" customHeight="1">
      <c r="A566" s="13" t="s">
        <v>449</v>
      </c>
      <c r="B566" s="12">
        <v>331</v>
      </c>
    </row>
    <row r="567" s="5" customFormat="1" ht="16.899999999999999" customHeight="1">
      <c r="A567" s="13" t="s">
        <v>77</v>
      </c>
      <c r="B567" s="12">
        <v>0</v>
      </c>
    </row>
    <row r="568" s="5" customFormat="1" ht="17.100000000000001" customHeight="1">
      <c r="A568" s="13" t="s">
        <v>450</v>
      </c>
      <c r="B568" s="12">
        <v>99</v>
      </c>
    </row>
    <row r="569" s="5" customFormat="1" ht="17.100000000000001" customHeight="1">
      <c r="A569" s="14" t="s">
        <v>451</v>
      </c>
      <c r="B569" s="12">
        <f>SUM(XFD570:XFD576)</f>
        <v>581</v>
      </c>
    </row>
    <row r="570" s="5" customFormat="1" ht="17.100000000000001" customHeight="1">
      <c r="A570" s="13" t="s">
        <v>68</v>
      </c>
      <c r="B570" s="12">
        <v>381</v>
      </c>
    </row>
    <row r="571" s="5" customFormat="1" ht="17.100000000000001" customHeight="1">
      <c r="A571" s="13" t="s">
        <v>69</v>
      </c>
      <c r="B571" s="12">
        <v>119</v>
      </c>
    </row>
    <row r="572" s="5" customFormat="1" ht="17.100000000000001" customHeight="1">
      <c r="A572" s="13" t="s">
        <v>70</v>
      </c>
      <c r="B572" s="12">
        <v>0</v>
      </c>
    </row>
    <row r="573" s="5" customFormat="1" ht="17.100000000000001" customHeight="1">
      <c r="A573" s="13" t="s">
        <v>452</v>
      </c>
      <c r="B573" s="12">
        <v>0</v>
      </c>
    </row>
    <row r="574" s="5" customFormat="1" ht="17.100000000000001" customHeight="1">
      <c r="A574" s="13" t="s">
        <v>453</v>
      </c>
      <c r="B574" s="12">
        <v>29</v>
      </c>
    </row>
    <row r="575" s="5" customFormat="1" ht="17.100000000000001" customHeight="1">
      <c r="A575" s="13" t="s">
        <v>454</v>
      </c>
      <c r="B575" s="12">
        <v>0</v>
      </c>
    </row>
    <row r="576" s="5" customFormat="1" ht="17.100000000000001" customHeight="1">
      <c r="A576" s="13" t="s">
        <v>455</v>
      </c>
      <c r="B576" s="12">
        <v>52</v>
      </c>
    </row>
    <row r="577" s="5" customFormat="1" ht="17.100000000000001" customHeight="1">
      <c r="A577" s="14" t="s">
        <v>456</v>
      </c>
      <c r="B577" s="12">
        <f>XFD578</f>
        <v>0</v>
      </c>
    </row>
    <row r="578" s="5" customFormat="1" ht="17.100000000000001" customHeight="1">
      <c r="A578" s="13" t="s">
        <v>457</v>
      </c>
      <c r="B578" s="12">
        <v>0</v>
      </c>
    </row>
    <row r="579" s="5" customFormat="1" ht="17.100000000000001" customHeight="1">
      <c r="A579" s="14" t="s">
        <v>458</v>
      </c>
      <c r="B579" s="12">
        <f>SUM(XFD580:XFD587)</f>
        <v>25279</v>
      </c>
    </row>
    <row r="580" s="5" customFormat="1" ht="17.100000000000001" customHeight="1">
      <c r="A580" s="13" t="s">
        <v>459</v>
      </c>
      <c r="B580" s="12">
        <v>5813</v>
      </c>
    </row>
    <row r="581" s="5" customFormat="1" ht="17.100000000000001" customHeight="1">
      <c r="A581" s="13" t="s">
        <v>460</v>
      </c>
      <c r="B581" s="12">
        <v>727</v>
      </c>
    </row>
    <row r="582" s="5" customFormat="1" ht="17.100000000000001" customHeight="1">
      <c r="A582" s="13" t="s">
        <v>461</v>
      </c>
      <c r="B582" s="12">
        <v>407</v>
      </c>
    </row>
    <row r="583" s="5" customFormat="1" ht="17.100000000000001" customHeight="1">
      <c r="A583" s="13" t="s">
        <v>462</v>
      </c>
      <c r="B583" s="12">
        <v>5581</v>
      </c>
    </row>
    <row r="584" s="5" customFormat="1" ht="16.899999999999999" customHeight="1">
      <c r="A584" s="13" t="s">
        <v>463</v>
      </c>
      <c r="B584" s="12">
        <v>14</v>
      </c>
    </row>
    <row r="585" s="5" customFormat="1" ht="17.100000000000001" customHeight="1">
      <c r="A585" s="13" t="s">
        <v>464</v>
      </c>
      <c r="B585" s="12">
        <v>12737</v>
      </c>
    </row>
    <row r="586" s="5" customFormat="1" ht="17.100000000000001" customHeight="1">
      <c r="A586" s="13" t="s">
        <v>465</v>
      </c>
      <c r="B586" s="12">
        <v>0</v>
      </c>
    </row>
    <row r="587" s="5" customFormat="1" ht="17.100000000000001" customHeight="1">
      <c r="A587" s="13" t="s">
        <v>466</v>
      </c>
      <c r="B587" s="12">
        <v>0</v>
      </c>
    </row>
    <row r="588" s="5" customFormat="1" ht="17.100000000000001" customHeight="1">
      <c r="A588" s="14" t="s">
        <v>467</v>
      </c>
      <c r="B588" s="12">
        <f>SUM(XFD589:XFD591)</f>
        <v>626</v>
      </c>
    </row>
    <row r="589" s="5" customFormat="1" ht="17.100000000000001" customHeight="1">
      <c r="A589" s="13" t="s">
        <v>468</v>
      </c>
      <c r="B589" s="12">
        <v>626</v>
      </c>
    </row>
    <row r="590" s="5" customFormat="1" ht="17.100000000000001" customHeight="1">
      <c r="A590" s="13" t="s">
        <v>469</v>
      </c>
      <c r="B590" s="12">
        <v>0</v>
      </c>
    </row>
    <row r="591" s="5" customFormat="1" ht="17.100000000000001" customHeight="1">
      <c r="A591" s="13" t="s">
        <v>470</v>
      </c>
      <c r="B591" s="12">
        <v>0</v>
      </c>
    </row>
    <row r="592" s="5" customFormat="1" ht="17.100000000000001" customHeight="1">
      <c r="A592" s="14" t="s">
        <v>471</v>
      </c>
      <c r="B592" s="12">
        <f>SUM(XFD593:XFD601)</f>
        <v>1337</v>
      </c>
    </row>
    <row r="593" s="5" customFormat="1" ht="17.100000000000001" customHeight="1">
      <c r="A593" s="13" t="s">
        <v>472</v>
      </c>
      <c r="B593" s="12">
        <v>64</v>
      </c>
    </row>
    <row r="594" s="5" customFormat="1" ht="17.100000000000001" customHeight="1">
      <c r="A594" s="13" t="s">
        <v>473</v>
      </c>
      <c r="B594" s="12">
        <v>234</v>
      </c>
    </row>
    <row r="595" s="5" customFormat="1" ht="17.100000000000001" customHeight="1">
      <c r="A595" s="13" t="s">
        <v>474</v>
      </c>
      <c r="B595" s="12">
        <v>100</v>
      </c>
    </row>
    <row r="596" s="5" customFormat="1" ht="17.100000000000001" customHeight="1">
      <c r="A596" s="13" t="s">
        <v>475</v>
      </c>
      <c r="B596" s="12">
        <v>181</v>
      </c>
    </row>
    <row r="597" s="5" customFormat="1" ht="17.100000000000001" customHeight="1">
      <c r="A597" s="13" t="s">
        <v>476</v>
      </c>
      <c r="B597" s="12">
        <v>0</v>
      </c>
    </row>
    <row r="598" s="5" customFormat="1" ht="17.100000000000001" customHeight="1">
      <c r="A598" s="13" t="s">
        <v>477</v>
      </c>
      <c r="B598" s="12">
        <v>81</v>
      </c>
    </row>
    <row r="599" s="5" customFormat="1" ht="17.100000000000001" customHeight="1">
      <c r="A599" s="13" t="s">
        <v>478</v>
      </c>
      <c r="B599" s="12">
        <v>0</v>
      </c>
    </row>
    <row r="600" s="5" customFormat="1" ht="17.100000000000001" customHeight="1">
      <c r="A600" s="13" t="s">
        <v>479</v>
      </c>
      <c r="B600" s="12">
        <v>3</v>
      </c>
    </row>
    <row r="601" s="5" customFormat="1" ht="17.100000000000001" customHeight="1">
      <c r="A601" s="13" t="s">
        <v>480</v>
      </c>
      <c r="B601" s="12">
        <v>674</v>
      </c>
    </row>
    <row r="602" s="5" customFormat="1" ht="17.100000000000001" customHeight="1">
      <c r="A602" s="14" t="s">
        <v>481</v>
      </c>
      <c r="B602" s="12">
        <f>SUM(XFD603:XFD610)</f>
        <v>150</v>
      </c>
    </row>
    <row r="603" s="5" customFormat="1" ht="17.100000000000001" customHeight="1">
      <c r="A603" s="13" t="s">
        <v>482</v>
      </c>
      <c r="B603" s="12">
        <v>0</v>
      </c>
    </row>
    <row r="604" s="5" customFormat="1" ht="17.100000000000001" customHeight="1">
      <c r="A604" s="13" t="s">
        <v>483</v>
      </c>
      <c r="B604" s="12">
        <v>145</v>
      </c>
    </row>
    <row r="605" s="5" customFormat="1" ht="17.100000000000001" customHeight="1">
      <c r="A605" s="13" t="s">
        <v>484</v>
      </c>
      <c r="B605" s="12">
        <v>0</v>
      </c>
    </row>
    <row r="606" s="5" customFormat="1" ht="17.100000000000001" customHeight="1">
      <c r="A606" s="13" t="s">
        <v>485</v>
      </c>
      <c r="B606" s="12">
        <v>0</v>
      </c>
    </row>
    <row r="607" s="5" customFormat="1" ht="17.100000000000001" customHeight="1">
      <c r="A607" s="13" t="s">
        <v>486</v>
      </c>
      <c r="B607" s="12">
        <v>0</v>
      </c>
    </row>
    <row r="608" s="5" customFormat="1" ht="17.100000000000001" customHeight="1">
      <c r="A608" s="13" t="s">
        <v>487</v>
      </c>
      <c r="B608" s="12">
        <v>0</v>
      </c>
    </row>
    <row r="609" s="5" customFormat="1" ht="17.100000000000001" customHeight="1">
      <c r="A609" s="13" t="s">
        <v>488</v>
      </c>
      <c r="B609" s="12">
        <v>2</v>
      </c>
    </row>
    <row r="610" s="5" customFormat="1" ht="17.100000000000001" customHeight="1">
      <c r="A610" s="13" t="s">
        <v>489</v>
      </c>
      <c r="B610" s="12">
        <v>3</v>
      </c>
    </row>
    <row r="611" s="5" customFormat="1" ht="17.100000000000001" customHeight="1">
      <c r="A611" s="14" t="s">
        <v>490</v>
      </c>
      <c r="B611" s="12">
        <f>SUM(XFD612:XFD617)</f>
        <v>2113</v>
      </c>
    </row>
    <row r="612" s="5" customFormat="1" ht="17.100000000000001" customHeight="1">
      <c r="A612" s="13" t="s">
        <v>491</v>
      </c>
      <c r="B612" s="12">
        <v>11</v>
      </c>
    </row>
    <row r="613" s="5" customFormat="1" ht="17.100000000000001" customHeight="1">
      <c r="A613" s="13" t="s">
        <v>492</v>
      </c>
      <c r="B613" s="12">
        <v>1006</v>
      </c>
    </row>
    <row r="614" s="5" customFormat="1" ht="17.100000000000001" customHeight="1">
      <c r="A614" s="13" t="s">
        <v>493</v>
      </c>
      <c r="B614" s="12">
        <v>54</v>
      </c>
    </row>
    <row r="615" s="5" customFormat="1" ht="17.100000000000001" customHeight="1">
      <c r="A615" s="13" t="s">
        <v>494</v>
      </c>
      <c r="B615" s="12">
        <v>0</v>
      </c>
    </row>
    <row r="616" s="5" customFormat="1" ht="17.100000000000001" customHeight="1">
      <c r="A616" s="13" t="s">
        <v>495</v>
      </c>
      <c r="B616" s="12">
        <v>813</v>
      </c>
    </row>
    <row r="617" s="5" customFormat="1" ht="17.100000000000001" customHeight="1">
      <c r="A617" s="13" t="s">
        <v>496</v>
      </c>
      <c r="B617" s="12">
        <v>229</v>
      </c>
    </row>
    <row r="618" s="5" customFormat="1" ht="17.100000000000001" customHeight="1">
      <c r="A618" s="14" t="s">
        <v>497</v>
      </c>
      <c r="B618" s="12">
        <f>SUM(XFD619:XFD625)</f>
        <v>644</v>
      </c>
    </row>
    <row r="619" s="5" customFormat="1" ht="17.100000000000001" customHeight="1">
      <c r="A619" s="13" t="s">
        <v>498</v>
      </c>
      <c r="B619" s="12">
        <v>64</v>
      </c>
    </row>
    <row r="620" s="5" customFormat="1" ht="17.100000000000001" customHeight="1">
      <c r="A620" s="13" t="s">
        <v>499</v>
      </c>
      <c r="B620" s="12">
        <v>6</v>
      </c>
    </row>
    <row r="621" s="5" customFormat="1" ht="16.899999999999999" customHeight="1">
      <c r="A621" s="13" t="s">
        <v>500</v>
      </c>
      <c r="B621" s="12">
        <v>0</v>
      </c>
    </row>
    <row r="622" s="5" customFormat="1" ht="17.100000000000001" customHeight="1">
      <c r="A622" s="13" t="s">
        <v>501</v>
      </c>
      <c r="B622" s="12">
        <v>25</v>
      </c>
    </row>
    <row r="623" s="5" customFormat="1" ht="17.100000000000001" customHeight="1">
      <c r="A623" s="13" t="s">
        <v>502</v>
      </c>
      <c r="B623" s="12">
        <v>189</v>
      </c>
    </row>
    <row r="624" s="5" customFormat="1" ht="17.100000000000001" customHeight="1">
      <c r="A624" s="13" t="s">
        <v>503</v>
      </c>
      <c r="B624" s="12">
        <v>360</v>
      </c>
    </row>
    <row r="625" s="5" customFormat="1" ht="17.100000000000001" customHeight="1">
      <c r="A625" s="13" t="s">
        <v>504</v>
      </c>
      <c r="B625" s="12">
        <v>0</v>
      </c>
    </row>
    <row r="626" s="5" customFormat="1" ht="17.100000000000001" customHeight="1">
      <c r="A626" s="14" t="s">
        <v>505</v>
      </c>
      <c r="B626" s="12">
        <f>SUM(XFD627:XFD634)</f>
        <v>1129</v>
      </c>
    </row>
    <row r="627" s="5" customFormat="1" ht="17.100000000000001" customHeight="1">
      <c r="A627" s="13" t="s">
        <v>68</v>
      </c>
      <c r="B627" s="12">
        <v>126</v>
      </c>
    </row>
    <row r="628" s="5" customFormat="1" ht="17.100000000000001" customHeight="1">
      <c r="A628" s="13" t="s">
        <v>69</v>
      </c>
      <c r="B628" s="12">
        <v>0</v>
      </c>
    </row>
    <row r="629" s="5" customFormat="1" ht="17.100000000000001" customHeight="1">
      <c r="A629" s="13" t="s">
        <v>70</v>
      </c>
      <c r="B629" s="12">
        <v>0</v>
      </c>
    </row>
    <row r="630" s="5" customFormat="1" ht="17.100000000000001" customHeight="1">
      <c r="A630" s="13" t="s">
        <v>506</v>
      </c>
      <c r="B630" s="12">
        <v>190</v>
      </c>
    </row>
    <row r="631" s="5" customFormat="1" ht="17.100000000000001" customHeight="1">
      <c r="A631" s="13" t="s">
        <v>507</v>
      </c>
      <c r="B631" s="12">
        <v>331</v>
      </c>
    </row>
    <row r="632" s="5" customFormat="1" ht="17.100000000000001" customHeight="1">
      <c r="A632" s="13" t="s">
        <v>508</v>
      </c>
      <c r="B632" s="12">
        <v>55</v>
      </c>
    </row>
    <row r="633" s="5" customFormat="1" ht="17.100000000000001" customHeight="1">
      <c r="A633" s="13" t="s">
        <v>509</v>
      </c>
      <c r="B633" s="12">
        <v>0</v>
      </c>
    </row>
    <row r="634" s="5" customFormat="1" ht="17.100000000000001" customHeight="1">
      <c r="A634" s="13" t="s">
        <v>510</v>
      </c>
      <c r="B634" s="12">
        <v>427</v>
      </c>
    </row>
    <row r="635" s="5" customFormat="1" ht="17.100000000000001" customHeight="1">
      <c r="A635" s="14" t="s">
        <v>511</v>
      </c>
      <c r="B635" s="12">
        <f>SUM(XFD636:XFD639)</f>
        <v>104</v>
      </c>
    </row>
    <row r="636" s="5" customFormat="1" ht="17.100000000000001" customHeight="1">
      <c r="A636" s="13" t="s">
        <v>68</v>
      </c>
      <c r="B636" s="12">
        <v>89</v>
      </c>
    </row>
    <row r="637" s="5" customFormat="1" ht="17.100000000000001" customHeight="1">
      <c r="A637" s="13" t="s">
        <v>69</v>
      </c>
      <c r="B637" s="12">
        <v>3</v>
      </c>
    </row>
    <row r="638" s="5" customFormat="1" ht="17.100000000000001" customHeight="1">
      <c r="A638" s="13" t="s">
        <v>70</v>
      </c>
      <c r="B638" s="12">
        <v>0</v>
      </c>
    </row>
    <row r="639" s="5" customFormat="1" ht="17.100000000000001" customHeight="1">
      <c r="A639" s="13" t="s">
        <v>512</v>
      </c>
      <c r="B639" s="12">
        <v>12</v>
      </c>
    </row>
    <row r="640" s="5" customFormat="1" ht="17.100000000000001" customHeight="1">
      <c r="A640" s="14" t="s">
        <v>513</v>
      </c>
      <c r="B640" s="12">
        <f>SUM(XFD641:XFD642)</f>
        <v>0</v>
      </c>
    </row>
    <row r="641" s="5" customFormat="1" ht="17.100000000000001" customHeight="1">
      <c r="A641" s="13" t="s">
        <v>514</v>
      </c>
      <c r="B641" s="12">
        <v>0</v>
      </c>
    </row>
    <row r="642" s="5" customFormat="1" ht="17.100000000000001" customHeight="1">
      <c r="A642" s="13" t="s">
        <v>515</v>
      </c>
      <c r="B642" s="12">
        <v>0</v>
      </c>
    </row>
    <row r="643" s="5" customFormat="1" ht="17.100000000000001" customHeight="1">
      <c r="A643" s="14" t="s">
        <v>516</v>
      </c>
      <c r="B643" s="12">
        <f>SUM(XFD644:XFD645)</f>
        <v>134</v>
      </c>
    </row>
    <row r="644" s="5" customFormat="1" ht="17.100000000000001" customHeight="1">
      <c r="A644" s="13" t="s">
        <v>517</v>
      </c>
      <c r="B644" s="12">
        <v>8</v>
      </c>
    </row>
    <row r="645" s="5" customFormat="1" ht="17.100000000000001" customHeight="1">
      <c r="A645" s="13" t="s">
        <v>518</v>
      </c>
      <c r="B645" s="12">
        <v>126</v>
      </c>
    </row>
    <row r="646" s="5" customFormat="1" ht="17.100000000000001" customHeight="1">
      <c r="A646" s="14" t="s">
        <v>519</v>
      </c>
      <c r="B646" s="12">
        <f>SUM(XFD647:XFD648)</f>
        <v>0</v>
      </c>
    </row>
    <row r="647" s="5" customFormat="1" ht="17.100000000000001" customHeight="1">
      <c r="A647" s="13" t="s">
        <v>520</v>
      </c>
      <c r="B647" s="12">
        <v>0</v>
      </c>
    </row>
    <row r="648" s="5" customFormat="1" ht="17.100000000000001" customHeight="1">
      <c r="A648" s="13" t="s">
        <v>521</v>
      </c>
      <c r="B648" s="12">
        <v>0</v>
      </c>
    </row>
    <row r="649" s="5" customFormat="1" ht="17.100000000000001" customHeight="1">
      <c r="A649" s="14" t="s">
        <v>522</v>
      </c>
      <c r="B649" s="12">
        <f>SUM(XFD650:XFD651)</f>
        <v>0</v>
      </c>
    </row>
    <row r="650" s="5" customFormat="1" ht="17.100000000000001" customHeight="1">
      <c r="A650" s="13" t="s">
        <v>523</v>
      </c>
      <c r="B650" s="12">
        <v>0</v>
      </c>
    </row>
    <row r="651" s="5" customFormat="1" ht="17.100000000000001" customHeight="1">
      <c r="A651" s="13" t="s">
        <v>524</v>
      </c>
      <c r="B651" s="12">
        <v>0</v>
      </c>
    </row>
    <row r="652" s="5" customFormat="1" ht="17.100000000000001" customHeight="1">
      <c r="A652" s="14" t="s">
        <v>525</v>
      </c>
      <c r="B652" s="12">
        <f>SUM(XFD653:XFD654)</f>
        <v>76</v>
      </c>
    </row>
    <row r="653" s="5" customFormat="1" ht="17.100000000000001" customHeight="1">
      <c r="A653" s="13" t="s">
        <v>526</v>
      </c>
      <c r="B653" s="12">
        <v>76</v>
      </c>
    </row>
    <row r="654" s="5" customFormat="1" ht="17.100000000000001" customHeight="1">
      <c r="A654" s="13" t="s">
        <v>527</v>
      </c>
      <c r="B654" s="12">
        <v>0</v>
      </c>
    </row>
    <row r="655" s="5" customFormat="1" ht="17.100000000000001" customHeight="1">
      <c r="A655" s="14" t="s">
        <v>528</v>
      </c>
      <c r="B655" s="12">
        <f>SUM(XFD656:XFD658)</f>
        <v>0</v>
      </c>
    </row>
    <row r="656" s="5" customFormat="1" ht="17.100000000000001" customHeight="1">
      <c r="A656" s="13" t="s">
        <v>529</v>
      </c>
      <c r="B656" s="12">
        <v>0</v>
      </c>
    </row>
    <row r="657" s="5" customFormat="1" ht="17.100000000000001" customHeight="1">
      <c r="A657" s="13" t="s">
        <v>530</v>
      </c>
      <c r="B657" s="12">
        <v>0</v>
      </c>
    </row>
    <row r="658" s="5" customFormat="1" ht="17.100000000000001" customHeight="1">
      <c r="A658" s="13" t="s">
        <v>531</v>
      </c>
      <c r="B658" s="12">
        <v>0</v>
      </c>
    </row>
    <row r="659" s="5" customFormat="1" ht="17.100000000000001" customHeight="1">
      <c r="A659" s="14" t="s">
        <v>532</v>
      </c>
      <c r="B659" s="12">
        <f>SUM(XFD660:XFD662)</f>
        <v>0</v>
      </c>
    </row>
    <row r="660" s="5" customFormat="1" ht="17.100000000000001" customHeight="1">
      <c r="A660" s="13" t="s">
        <v>533</v>
      </c>
      <c r="B660" s="12">
        <v>0</v>
      </c>
    </row>
    <row r="661" s="5" customFormat="1" ht="17.100000000000001" customHeight="1">
      <c r="A661" s="13" t="s">
        <v>534</v>
      </c>
      <c r="B661" s="12">
        <v>0</v>
      </c>
    </row>
    <row r="662" s="5" customFormat="1" ht="17.100000000000001" customHeight="1">
      <c r="A662" s="13" t="s">
        <v>535</v>
      </c>
      <c r="B662" s="12">
        <v>0</v>
      </c>
    </row>
    <row r="663" s="5" customFormat="1" ht="17.100000000000001" customHeight="1">
      <c r="A663" s="14" t="s">
        <v>536</v>
      </c>
      <c r="B663" s="12">
        <f>SUM(XFD664:XFD670)</f>
        <v>522</v>
      </c>
    </row>
    <row r="664" s="5" customFormat="1" ht="17.100000000000001" customHeight="1">
      <c r="A664" s="13" t="s">
        <v>68</v>
      </c>
      <c r="B664" s="12">
        <v>340</v>
      </c>
    </row>
    <row r="665" s="5" customFormat="1" ht="17.100000000000001" customHeight="1">
      <c r="A665" s="13" t="s">
        <v>69</v>
      </c>
      <c r="B665" s="12">
        <v>21</v>
      </c>
    </row>
    <row r="666" s="5" customFormat="1" ht="17.100000000000001" customHeight="1">
      <c r="A666" s="13" t="s">
        <v>70</v>
      </c>
      <c r="B666" s="12">
        <v>0</v>
      </c>
    </row>
    <row r="667" s="5" customFormat="1" ht="17.100000000000001" customHeight="1">
      <c r="A667" s="13" t="s">
        <v>537</v>
      </c>
      <c r="B667" s="12">
        <v>58</v>
      </c>
    </row>
    <row r="668" s="5" customFormat="1" ht="16.899999999999999" customHeight="1">
      <c r="A668" s="13" t="s">
        <v>538</v>
      </c>
      <c r="B668" s="12">
        <v>0</v>
      </c>
    </row>
    <row r="669" s="5" customFormat="1" ht="16.899999999999999" customHeight="1">
      <c r="A669" s="13" t="s">
        <v>77</v>
      </c>
      <c r="B669" s="12">
        <v>83</v>
      </c>
    </row>
    <row r="670" s="5" customFormat="1" ht="16.899999999999999" customHeight="1">
      <c r="A670" s="13" t="s">
        <v>539</v>
      </c>
      <c r="B670" s="12">
        <v>20</v>
      </c>
    </row>
    <row r="671" s="5" customFormat="1" ht="17.100000000000001" customHeight="1">
      <c r="A671" s="14" t="s">
        <v>540</v>
      </c>
      <c r="B671" s="12">
        <f>SUM(XFD672:XFD673)</f>
        <v>0</v>
      </c>
    </row>
    <row r="672" s="5" customFormat="1" ht="17.100000000000001" customHeight="1">
      <c r="A672" s="13" t="s">
        <v>541</v>
      </c>
      <c r="B672" s="12">
        <v>0</v>
      </c>
    </row>
    <row r="673" s="5" customFormat="1" ht="17.100000000000001" customHeight="1">
      <c r="A673" s="13" t="s">
        <v>542</v>
      </c>
      <c r="B673" s="12">
        <v>0</v>
      </c>
    </row>
    <row r="674" s="5" customFormat="1" ht="17.100000000000001" customHeight="1">
      <c r="A674" s="14" t="s">
        <v>543</v>
      </c>
      <c r="B674" s="12">
        <f>XFD675</f>
        <v>578</v>
      </c>
    </row>
    <row r="675" s="5" customFormat="1" ht="17.100000000000001" customHeight="1">
      <c r="A675" s="13" t="s">
        <v>544</v>
      </c>
      <c r="B675" s="12">
        <v>578</v>
      </c>
    </row>
    <row r="676" s="5" customFormat="1" ht="17.100000000000001" customHeight="1">
      <c r="A676" s="14" t="s">
        <v>545</v>
      </c>
      <c r="B676" s="12">
        <f>SUM(XFD677,XFD682,XFD697,XFD701,XFD713,XFD716,XFD720,XFD725,XFD729,XFD733,XFD736,XFD745,XFD747)</f>
        <v>112168</v>
      </c>
    </row>
    <row r="677" s="5" customFormat="1" ht="17.100000000000001" customHeight="1">
      <c r="A677" s="14" t="s">
        <v>546</v>
      </c>
      <c r="B677" s="12">
        <f>SUM(XFD678:XFD681)</f>
        <v>579</v>
      </c>
    </row>
    <row r="678" s="5" customFormat="1" ht="17.100000000000001" customHeight="1">
      <c r="A678" s="13" t="s">
        <v>68</v>
      </c>
      <c r="B678" s="12">
        <v>542</v>
      </c>
    </row>
    <row r="679" s="5" customFormat="1" ht="17.100000000000001" customHeight="1">
      <c r="A679" s="13" t="s">
        <v>69</v>
      </c>
      <c r="B679" s="12">
        <v>4</v>
      </c>
    </row>
    <row r="680" s="5" customFormat="1" ht="17.100000000000001" customHeight="1">
      <c r="A680" s="13" t="s">
        <v>70</v>
      </c>
      <c r="B680" s="12">
        <v>0</v>
      </c>
    </row>
    <row r="681" s="5" customFormat="1" ht="17.100000000000001" customHeight="1">
      <c r="A681" s="13" t="s">
        <v>547</v>
      </c>
      <c r="B681" s="12">
        <v>33</v>
      </c>
    </row>
    <row r="682" s="5" customFormat="1" ht="17.100000000000001" customHeight="1">
      <c r="A682" s="14" t="s">
        <v>548</v>
      </c>
      <c r="B682" s="12">
        <f>SUM(XFD683:XFD696)</f>
        <v>11642</v>
      </c>
    </row>
    <row r="683" s="5" customFormat="1" ht="17.100000000000001" customHeight="1">
      <c r="A683" s="13" t="s">
        <v>549</v>
      </c>
      <c r="B683" s="12">
        <v>220</v>
      </c>
    </row>
    <row r="684" s="5" customFormat="1" ht="17.100000000000001" customHeight="1">
      <c r="A684" s="13" t="s">
        <v>550</v>
      </c>
      <c r="B684" s="12">
        <v>8838</v>
      </c>
    </row>
    <row r="685" s="5" customFormat="1" ht="17.100000000000001" customHeight="1">
      <c r="A685" s="13" t="s">
        <v>551</v>
      </c>
      <c r="B685" s="12">
        <v>0</v>
      </c>
    </row>
    <row r="686" s="5" customFormat="1" ht="17.100000000000001" customHeight="1">
      <c r="A686" s="13" t="s">
        <v>552</v>
      </c>
      <c r="B686" s="12">
        <v>0</v>
      </c>
    </row>
    <row r="687" s="5" customFormat="1" ht="17.100000000000001" customHeight="1">
      <c r="A687" s="13" t="s">
        <v>553</v>
      </c>
      <c r="B687" s="12">
        <v>0</v>
      </c>
    </row>
    <row r="688" s="5" customFormat="1" ht="17.100000000000001" customHeight="1">
      <c r="A688" s="13" t="s">
        <v>554</v>
      </c>
      <c r="B688" s="12">
        <v>1827</v>
      </c>
    </row>
    <row r="689" s="5" customFormat="1" ht="17.100000000000001" customHeight="1">
      <c r="A689" s="13" t="s">
        <v>555</v>
      </c>
      <c r="B689" s="12">
        <v>0</v>
      </c>
    </row>
    <row r="690" s="5" customFormat="1" ht="17.100000000000001" customHeight="1">
      <c r="A690" s="13" t="s">
        <v>556</v>
      </c>
      <c r="B690" s="12">
        <v>0</v>
      </c>
    </row>
    <row r="691" s="5" customFormat="1" ht="16.899999999999999" customHeight="1">
      <c r="A691" s="13" t="s">
        <v>557</v>
      </c>
      <c r="B691" s="12">
        <v>0</v>
      </c>
    </row>
    <row r="692" s="5" customFormat="1" ht="17.100000000000001" customHeight="1">
      <c r="A692" s="13" t="s">
        <v>558</v>
      </c>
      <c r="B692" s="12">
        <v>0</v>
      </c>
    </row>
    <row r="693" s="5" customFormat="1" ht="17.100000000000001" customHeight="1">
      <c r="A693" s="13" t="s">
        <v>559</v>
      </c>
      <c r="B693" s="12">
        <v>0</v>
      </c>
    </row>
    <row r="694" s="5" customFormat="1" ht="17.100000000000001" customHeight="1">
      <c r="A694" s="13" t="s">
        <v>560</v>
      </c>
      <c r="B694" s="12">
        <v>0</v>
      </c>
    </row>
    <row r="695" s="5" customFormat="1" ht="17.100000000000001" customHeight="1">
      <c r="A695" s="13" t="s">
        <v>561</v>
      </c>
      <c r="B695" s="12">
        <v>0</v>
      </c>
    </row>
    <row r="696" s="5" customFormat="1" ht="17.100000000000001" customHeight="1">
      <c r="A696" s="13" t="s">
        <v>562</v>
      </c>
      <c r="B696" s="12">
        <v>757</v>
      </c>
    </row>
    <row r="697" s="5" customFormat="1" ht="17.100000000000001" customHeight="1">
      <c r="A697" s="14" t="s">
        <v>563</v>
      </c>
      <c r="B697" s="12">
        <f>SUM(XFD698:XFD700)</f>
        <v>85</v>
      </c>
    </row>
    <row r="698" s="5" customFormat="1" ht="17.100000000000001" customHeight="1">
      <c r="A698" s="13" t="s">
        <v>564</v>
      </c>
      <c r="B698" s="12">
        <v>0</v>
      </c>
    </row>
    <row r="699" s="5" customFormat="1" ht="17.100000000000001" customHeight="1">
      <c r="A699" s="13" t="s">
        <v>565</v>
      </c>
      <c r="B699" s="12">
        <v>0</v>
      </c>
    </row>
    <row r="700" s="5" customFormat="1" ht="17.100000000000001" customHeight="1">
      <c r="A700" s="13" t="s">
        <v>566</v>
      </c>
      <c r="B700" s="12">
        <v>85</v>
      </c>
    </row>
    <row r="701" s="5" customFormat="1" ht="17.100000000000001" customHeight="1">
      <c r="A701" s="14" t="s">
        <v>567</v>
      </c>
      <c r="B701" s="12">
        <f>SUM(XFD702:XFD712)</f>
        <v>5063</v>
      </c>
    </row>
    <row r="702" s="5" customFormat="1" ht="17.100000000000001" customHeight="1">
      <c r="A702" s="13" t="s">
        <v>568</v>
      </c>
      <c r="B702" s="12">
        <v>2003</v>
      </c>
    </row>
    <row r="703" s="5" customFormat="1" ht="17.100000000000001" customHeight="1">
      <c r="A703" s="13" t="s">
        <v>569</v>
      </c>
      <c r="B703" s="12">
        <v>268</v>
      </c>
    </row>
    <row r="704" s="5" customFormat="1" ht="17.100000000000001" customHeight="1">
      <c r="A704" s="13" t="s">
        <v>570</v>
      </c>
      <c r="B704" s="12">
        <v>0</v>
      </c>
    </row>
    <row r="705" s="5" customFormat="1" ht="17.100000000000001" customHeight="1">
      <c r="A705" s="13" t="s">
        <v>571</v>
      </c>
      <c r="B705" s="12">
        <v>0</v>
      </c>
    </row>
    <row r="706" s="5" customFormat="1" ht="17.100000000000001" customHeight="1">
      <c r="A706" s="13" t="s">
        <v>572</v>
      </c>
      <c r="B706" s="12">
        <v>143</v>
      </c>
    </row>
    <row r="707" s="5" customFormat="1" ht="17.100000000000001" customHeight="1">
      <c r="A707" s="13" t="s">
        <v>573</v>
      </c>
      <c r="B707" s="12">
        <v>285</v>
      </c>
    </row>
    <row r="708" s="5" customFormat="1" ht="17.100000000000001" customHeight="1">
      <c r="A708" s="13" t="s">
        <v>574</v>
      </c>
      <c r="B708" s="12">
        <v>0</v>
      </c>
    </row>
    <row r="709" s="5" customFormat="1" ht="17.100000000000001" customHeight="1">
      <c r="A709" s="13" t="s">
        <v>575</v>
      </c>
      <c r="B709" s="12">
        <v>167</v>
      </c>
    </row>
    <row r="710" s="5" customFormat="1" ht="17.100000000000001" customHeight="1">
      <c r="A710" s="13" t="s">
        <v>576</v>
      </c>
      <c r="B710" s="12">
        <v>718</v>
      </c>
    </row>
    <row r="711" s="5" customFormat="1" ht="17.100000000000001" customHeight="1">
      <c r="A711" s="13" t="s">
        <v>577</v>
      </c>
      <c r="B711" s="12">
        <v>1407</v>
      </c>
    </row>
    <row r="712" s="5" customFormat="1" ht="17.100000000000001" customHeight="1">
      <c r="A712" s="13" t="s">
        <v>578</v>
      </c>
      <c r="B712" s="12">
        <v>72</v>
      </c>
    </row>
    <row r="713" s="5" customFormat="1" ht="17.100000000000001" customHeight="1">
      <c r="A713" s="14" t="s">
        <v>579</v>
      </c>
      <c r="B713" s="12">
        <f>SUM(XFD714:XFD715)</f>
        <v>31</v>
      </c>
    </row>
    <row r="714" s="5" customFormat="1" ht="17.100000000000001" customHeight="1">
      <c r="A714" s="13" t="s">
        <v>580</v>
      </c>
      <c r="B714" s="12">
        <v>30</v>
      </c>
    </row>
    <row r="715" s="5" customFormat="1" ht="17.100000000000001" customHeight="1">
      <c r="A715" s="13" t="s">
        <v>581</v>
      </c>
      <c r="B715" s="12">
        <v>1</v>
      </c>
    </row>
    <row r="716" s="5" customFormat="1" ht="17.100000000000001" customHeight="1">
      <c r="A716" s="14" t="s">
        <v>582</v>
      </c>
      <c r="B716" s="12">
        <f>SUM(XFD717:XFD719)</f>
        <v>171</v>
      </c>
    </row>
    <row r="717" s="5" customFormat="1" ht="17.100000000000001" customHeight="1">
      <c r="A717" s="13" t="s">
        <v>583</v>
      </c>
      <c r="B717" s="12">
        <v>27</v>
      </c>
    </row>
    <row r="718" s="5" customFormat="1" ht="17.100000000000001" customHeight="1">
      <c r="A718" s="13" t="s">
        <v>584</v>
      </c>
      <c r="B718" s="12">
        <v>4</v>
      </c>
    </row>
    <row r="719" s="5" customFormat="1" ht="17.100000000000001" customHeight="1">
      <c r="A719" s="13" t="s">
        <v>585</v>
      </c>
      <c r="B719" s="12">
        <v>140</v>
      </c>
    </row>
    <row r="720" s="5" customFormat="1" ht="17.100000000000001" customHeight="1">
      <c r="A720" s="14" t="s">
        <v>586</v>
      </c>
      <c r="B720" s="12">
        <f>SUM(XFD721:XFD724)</f>
        <v>4020</v>
      </c>
    </row>
    <row r="721" s="5" customFormat="1" ht="17.100000000000001" customHeight="1">
      <c r="A721" s="13" t="s">
        <v>587</v>
      </c>
      <c r="B721" s="12">
        <v>1893</v>
      </c>
    </row>
    <row r="722" s="5" customFormat="1" ht="17.100000000000001" customHeight="1">
      <c r="A722" s="13" t="s">
        <v>588</v>
      </c>
      <c r="B722" s="12">
        <v>893</v>
      </c>
    </row>
    <row r="723" s="5" customFormat="1" ht="17.100000000000001" customHeight="1">
      <c r="A723" s="13" t="s">
        <v>589</v>
      </c>
      <c r="B723" s="12">
        <v>1209</v>
      </c>
    </row>
    <row r="724" s="5" customFormat="1" ht="17.100000000000001" customHeight="1">
      <c r="A724" s="13" t="s">
        <v>590</v>
      </c>
      <c r="B724" s="12">
        <v>25</v>
      </c>
    </row>
    <row r="725" s="5" customFormat="1" ht="17.100000000000001" customHeight="1">
      <c r="A725" s="14" t="s">
        <v>591</v>
      </c>
      <c r="B725" s="12">
        <f>SUM(XFD726:XFD728)</f>
        <v>88930</v>
      </c>
    </row>
    <row r="726" s="5" customFormat="1" ht="17.100000000000001" customHeight="1">
      <c r="A726" s="13" t="s">
        <v>592</v>
      </c>
      <c r="B726" s="12">
        <v>0</v>
      </c>
    </row>
    <row r="727" s="5" customFormat="1" ht="17.100000000000001" customHeight="1">
      <c r="A727" s="13" t="s">
        <v>593</v>
      </c>
      <c r="B727" s="12">
        <v>88930</v>
      </c>
    </row>
    <row r="728" s="5" customFormat="1" ht="17.100000000000001" customHeight="1">
      <c r="A728" s="13" t="s">
        <v>594</v>
      </c>
      <c r="B728" s="12">
        <v>0</v>
      </c>
    </row>
    <row r="729" s="5" customFormat="1" ht="17.100000000000001" customHeight="1">
      <c r="A729" s="14" t="s">
        <v>595</v>
      </c>
      <c r="B729" s="12">
        <f>SUM(XFD730:XFD732)</f>
        <v>123</v>
      </c>
    </row>
    <row r="730" s="5" customFormat="1" ht="17.100000000000001" customHeight="1">
      <c r="A730" s="13" t="s">
        <v>596</v>
      </c>
      <c r="B730" s="12">
        <v>0</v>
      </c>
    </row>
    <row r="731" s="5" customFormat="1" ht="17.100000000000001" customHeight="1">
      <c r="A731" s="13" t="s">
        <v>597</v>
      </c>
      <c r="B731" s="12">
        <v>73</v>
      </c>
    </row>
    <row r="732" s="5" customFormat="1" ht="17.100000000000001" customHeight="1">
      <c r="A732" s="13" t="s">
        <v>598</v>
      </c>
      <c r="B732" s="12">
        <v>50</v>
      </c>
    </row>
    <row r="733" s="5" customFormat="1" ht="17.100000000000001" customHeight="1">
      <c r="A733" s="14" t="s">
        <v>599</v>
      </c>
      <c r="B733" s="12">
        <f>SUM(XFD734:XFD735)</f>
        <v>0</v>
      </c>
    </row>
    <row r="734" s="5" customFormat="1" ht="17.100000000000001" customHeight="1">
      <c r="A734" s="13" t="s">
        <v>600</v>
      </c>
      <c r="B734" s="12">
        <v>0</v>
      </c>
    </row>
    <row r="735" s="5" customFormat="1" ht="17.100000000000001" customHeight="1">
      <c r="A735" s="13" t="s">
        <v>601</v>
      </c>
      <c r="B735" s="12">
        <v>0</v>
      </c>
    </row>
    <row r="736" s="5" customFormat="1" ht="17.100000000000001" customHeight="1">
      <c r="A736" s="14" t="s">
        <v>602</v>
      </c>
      <c r="B736" s="12">
        <f>SUM(XFD737:XFD744)</f>
        <v>710</v>
      </c>
    </row>
    <row r="737" s="5" customFormat="1" ht="17.100000000000001" customHeight="1">
      <c r="A737" s="13" t="s">
        <v>68</v>
      </c>
      <c r="B737" s="12">
        <v>416</v>
      </c>
    </row>
    <row r="738" s="5" customFormat="1" ht="17.100000000000001" customHeight="1">
      <c r="A738" s="13" t="s">
        <v>69</v>
      </c>
      <c r="B738" s="12">
        <v>0</v>
      </c>
    </row>
    <row r="739" s="5" customFormat="1" ht="17.100000000000001" customHeight="1">
      <c r="A739" s="13" t="s">
        <v>70</v>
      </c>
      <c r="B739" s="12">
        <v>0</v>
      </c>
    </row>
    <row r="740" s="5" customFormat="1" ht="17.100000000000001" customHeight="1">
      <c r="A740" s="13" t="s">
        <v>109</v>
      </c>
      <c r="B740" s="12">
        <v>0</v>
      </c>
    </row>
    <row r="741" s="5" customFormat="1" ht="17.100000000000001" customHeight="1">
      <c r="A741" s="13" t="s">
        <v>603</v>
      </c>
      <c r="B741" s="12">
        <v>70</v>
      </c>
    </row>
    <row r="742" s="5" customFormat="1" ht="17.100000000000001" customHeight="1">
      <c r="A742" s="13" t="s">
        <v>604</v>
      </c>
      <c r="B742" s="12">
        <v>92</v>
      </c>
    </row>
    <row r="743" s="5" customFormat="1" ht="17.100000000000001" customHeight="1">
      <c r="A743" s="13" t="s">
        <v>77</v>
      </c>
      <c r="B743" s="12">
        <v>5</v>
      </c>
    </row>
    <row r="744" s="5" customFormat="1" ht="17.100000000000001" customHeight="1">
      <c r="A744" s="13" t="s">
        <v>605</v>
      </c>
      <c r="B744" s="12">
        <v>127</v>
      </c>
    </row>
    <row r="745" s="5" customFormat="1" ht="17.100000000000001" customHeight="1">
      <c r="A745" s="14" t="s">
        <v>606</v>
      </c>
      <c r="B745" s="12">
        <f>XFD746</f>
        <v>5</v>
      </c>
    </row>
    <row r="746" s="5" customFormat="1" ht="17.100000000000001" customHeight="1">
      <c r="A746" s="13" t="s">
        <v>607</v>
      </c>
      <c r="B746" s="12">
        <v>5</v>
      </c>
    </row>
    <row r="747" s="5" customFormat="1" ht="17.100000000000001" customHeight="1">
      <c r="A747" s="14" t="s">
        <v>608</v>
      </c>
      <c r="B747" s="12">
        <f>XFD748</f>
        <v>809</v>
      </c>
    </row>
    <row r="748" s="5" customFormat="1" ht="17.100000000000001" customHeight="1">
      <c r="A748" s="13" t="s">
        <v>609</v>
      </c>
      <c r="B748" s="12">
        <v>809</v>
      </c>
    </row>
    <row r="749" s="5" customFormat="1" ht="17.100000000000001" customHeight="1">
      <c r="A749" s="14" t="s">
        <v>610</v>
      </c>
      <c r="B749" s="12">
        <f>SUM(XFD750,XFD760,XFD764,XFD773,XFD780,XFD787,XFD793,XFD796,XFD799,XFD801,XFD803,XFD809,XFD811,XFD813,XFD824)</f>
        <v>22327</v>
      </c>
    </row>
    <row r="750" s="5" customFormat="1" ht="17.100000000000001" customHeight="1">
      <c r="A750" s="14" t="s">
        <v>611</v>
      </c>
      <c r="B750" s="12">
        <f>SUM(XFD751:XFD759)</f>
        <v>789</v>
      </c>
    </row>
    <row r="751" s="5" customFormat="1" ht="17.100000000000001" customHeight="1">
      <c r="A751" s="13" t="s">
        <v>68</v>
      </c>
      <c r="B751" s="12">
        <v>449</v>
      </c>
    </row>
    <row r="752" s="5" customFormat="1" ht="17.100000000000001" customHeight="1">
      <c r="A752" s="13" t="s">
        <v>69</v>
      </c>
      <c r="B752" s="12">
        <v>126</v>
      </c>
    </row>
    <row r="753" s="5" customFormat="1" ht="17.100000000000001" customHeight="1">
      <c r="A753" s="13" t="s">
        <v>70</v>
      </c>
      <c r="B753" s="12">
        <v>0</v>
      </c>
    </row>
    <row r="754" s="5" customFormat="1" ht="17.100000000000001" customHeight="1">
      <c r="A754" s="13" t="s">
        <v>612</v>
      </c>
      <c r="B754" s="12">
        <v>0</v>
      </c>
    </row>
    <row r="755" s="5" customFormat="1" ht="17.100000000000001" customHeight="1">
      <c r="A755" s="13" t="s">
        <v>613</v>
      </c>
      <c r="B755" s="12">
        <v>0</v>
      </c>
    </row>
    <row r="756" s="5" customFormat="1" ht="17.100000000000001" customHeight="1">
      <c r="A756" s="13" t="s">
        <v>614</v>
      </c>
      <c r="B756" s="12">
        <v>0</v>
      </c>
    </row>
    <row r="757" s="5" customFormat="1" ht="17.100000000000001" customHeight="1">
      <c r="A757" s="13" t="s">
        <v>615</v>
      </c>
      <c r="B757" s="12">
        <v>0</v>
      </c>
    </row>
    <row r="758" s="5" customFormat="1" ht="17.100000000000001" customHeight="1">
      <c r="A758" s="13" t="s">
        <v>616</v>
      </c>
      <c r="B758" s="12">
        <v>0</v>
      </c>
    </row>
    <row r="759" s="5" customFormat="1" ht="17.100000000000001" customHeight="1">
      <c r="A759" s="13" t="s">
        <v>617</v>
      </c>
      <c r="B759" s="12">
        <v>214</v>
      </c>
    </row>
    <row r="760" s="5" customFormat="1" ht="17.100000000000001" customHeight="1">
      <c r="A760" s="14" t="s">
        <v>618</v>
      </c>
      <c r="B760" s="12">
        <f>SUM(XFD761:XFD763)</f>
        <v>338</v>
      </c>
    </row>
    <row r="761" s="5" customFormat="1" ht="17.100000000000001" customHeight="1">
      <c r="A761" s="13" t="s">
        <v>619</v>
      </c>
      <c r="B761" s="12">
        <v>0</v>
      </c>
    </row>
    <row r="762" s="5" customFormat="1" ht="17.100000000000001" customHeight="1">
      <c r="A762" s="13" t="s">
        <v>620</v>
      </c>
      <c r="B762" s="12">
        <v>0</v>
      </c>
    </row>
    <row r="763" s="5" customFormat="1" ht="17.100000000000001" customHeight="1">
      <c r="A763" s="13" t="s">
        <v>621</v>
      </c>
      <c r="B763" s="12">
        <v>338</v>
      </c>
    </row>
    <row r="764" s="5" customFormat="1" ht="17.100000000000001" customHeight="1">
      <c r="A764" s="14" t="s">
        <v>622</v>
      </c>
      <c r="B764" s="12">
        <f>SUM(XFD765:XFD772)</f>
        <v>5934</v>
      </c>
    </row>
    <row r="765" s="5" customFormat="1" ht="17.100000000000001" customHeight="1">
      <c r="A765" s="13" t="s">
        <v>623</v>
      </c>
      <c r="B765" s="12">
        <v>1239</v>
      </c>
    </row>
    <row r="766" s="5" customFormat="1" ht="17.100000000000001" customHeight="1">
      <c r="A766" s="13" t="s">
        <v>624</v>
      </c>
      <c r="B766" s="12">
        <v>3896</v>
      </c>
    </row>
    <row r="767" s="5" customFormat="1" ht="16.899999999999999" customHeight="1">
      <c r="A767" s="13" t="s">
        <v>625</v>
      </c>
      <c r="B767" s="12">
        <v>0</v>
      </c>
    </row>
    <row r="768" s="5" customFormat="1" ht="17.100000000000001" customHeight="1">
      <c r="A768" s="13" t="s">
        <v>626</v>
      </c>
      <c r="B768" s="12">
        <v>0</v>
      </c>
    </row>
    <row r="769" s="5" customFormat="1" ht="17.100000000000001" customHeight="1">
      <c r="A769" s="13" t="s">
        <v>627</v>
      </c>
      <c r="B769" s="12">
        <v>0</v>
      </c>
    </row>
    <row r="770" s="5" customFormat="1" ht="17.100000000000001" customHeight="1">
      <c r="A770" s="13" t="s">
        <v>628</v>
      </c>
      <c r="B770" s="12">
        <v>0</v>
      </c>
    </row>
    <row r="771" s="5" customFormat="1" ht="17.100000000000001" customHeight="1">
      <c r="A771" s="13" t="s">
        <v>629</v>
      </c>
      <c r="B771" s="12">
        <v>0</v>
      </c>
    </row>
    <row r="772" s="5" customFormat="1" ht="17.100000000000001" customHeight="1">
      <c r="A772" s="13" t="s">
        <v>630</v>
      </c>
      <c r="B772" s="12">
        <v>799</v>
      </c>
    </row>
    <row r="773" s="5" customFormat="1" ht="17.100000000000001" customHeight="1">
      <c r="A773" s="14" t="s">
        <v>631</v>
      </c>
      <c r="B773" s="12">
        <f>SUM(XFD774:XFD779)</f>
        <v>0</v>
      </c>
    </row>
    <row r="774" s="5" customFormat="1" ht="17.100000000000001" customHeight="1">
      <c r="A774" s="13" t="s">
        <v>632</v>
      </c>
      <c r="B774" s="12">
        <v>0</v>
      </c>
    </row>
    <row r="775" s="5" customFormat="1" ht="17.100000000000001" customHeight="1">
      <c r="A775" s="13" t="s">
        <v>633</v>
      </c>
      <c r="B775" s="12">
        <v>0</v>
      </c>
    </row>
    <row r="776" s="5" customFormat="1" ht="17.100000000000001" customHeight="1">
      <c r="A776" s="13" t="s">
        <v>634</v>
      </c>
      <c r="B776" s="12">
        <v>0</v>
      </c>
    </row>
    <row r="777" s="5" customFormat="1" ht="17.100000000000001" customHeight="1">
      <c r="A777" s="13" t="s">
        <v>635</v>
      </c>
      <c r="B777" s="12">
        <v>0</v>
      </c>
    </row>
    <row r="778" s="5" customFormat="1" ht="17.100000000000001" customHeight="1">
      <c r="A778" s="13" t="s">
        <v>636</v>
      </c>
      <c r="B778" s="12">
        <v>0</v>
      </c>
    </row>
    <row r="779" s="5" customFormat="1" ht="17.100000000000001" customHeight="1">
      <c r="A779" s="13" t="s">
        <v>637</v>
      </c>
      <c r="B779" s="12">
        <v>0</v>
      </c>
    </row>
    <row r="780" s="5" customFormat="1" ht="17.100000000000001" customHeight="1">
      <c r="A780" s="14" t="s">
        <v>638</v>
      </c>
      <c r="B780" s="12">
        <f>SUM(XFD781:XFD786)</f>
        <v>0</v>
      </c>
    </row>
    <row r="781" s="5" customFormat="1" ht="17.100000000000001" customHeight="1">
      <c r="A781" s="13" t="s">
        <v>639</v>
      </c>
      <c r="B781" s="12">
        <v>0</v>
      </c>
    </row>
    <row r="782" s="5" customFormat="1" ht="17.100000000000001" customHeight="1">
      <c r="A782" s="13" t="s">
        <v>640</v>
      </c>
      <c r="B782" s="12">
        <v>0</v>
      </c>
    </row>
    <row r="783" s="5" customFormat="1" ht="17.100000000000001" customHeight="1">
      <c r="A783" s="13" t="s">
        <v>641</v>
      </c>
      <c r="B783" s="12">
        <v>0</v>
      </c>
    </row>
    <row r="784" s="5" customFormat="1" ht="17.100000000000001" customHeight="1">
      <c r="A784" s="13" t="s">
        <v>642</v>
      </c>
      <c r="B784" s="12">
        <v>0</v>
      </c>
    </row>
    <row r="785" s="5" customFormat="1" ht="17.100000000000001" customHeight="1">
      <c r="A785" s="13" t="s">
        <v>643</v>
      </c>
      <c r="B785" s="12">
        <v>0</v>
      </c>
    </row>
    <row r="786" s="5" customFormat="1" ht="17.100000000000001" customHeight="1">
      <c r="A786" s="13" t="s">
        <v>644</v>
      </c>
      <c r="B786" s="12">
        <v>0</v>
      </c>
    </row>
    <row r="787" s="5" customFormat="1" ht="17.100000000000001" customHeight="1">
      <c r="A787" s="14" t="s">
        <v>645</v>
      </c>
      <c r="B787" s="12">
        <f>SUM(XFD788:XFD792)</f>
        <v>0</v>
      </c>
    </row>
    <row r="788" s="5" customFormat="1" ht="17.100000000000001" customHeight="1">
      <c r="A788" s="13" t="s">
        <v>646</v>
      </c>
      <c r="B788" s="12">
        <v>0</v>
      </c>
    </row>
    <row r="789" s="5" customFormat="1" ht="17.100000000000001" customHeight="1">
      <c r="A789" s="13" t="s">
        <v>647</v>
      </c>
      <c r="B789" s="12">
        <v>0</v>
      </c>
    </row>
    <row r="790" s="5" customFormat="1" ht="17.100000000000001" customHeight="1">
      <c r="A790" s="13" t="s">
        <v>648</v>
      </c>
      <c r="B790" s="12">
        <v>0</v>
      </c>
    </row>
    <row r="791" s="5" customFormat="1" ht="17.100000000000001" customHeight="1">
      <c r="A791" s="13" t="s">
        <v>649</v>
      </c>
      <c r="B791" s="12">
        <v>0</v>
      </c>
    </row>
    <row r="792" s="5" customFormat="1" ht="17.100000000000001" customHeight="1">
      <c r="A792" s="13" t="s">
        <v>650</v>
      </c>
      <c r="B792" s="12">
        <v>0</v>
      </c>
    </row>
    <row r="793" s="5" customFormat="1" ht="17.100000000000001" customHeight="1">
      <c r="A793" s="14" t="s">
        <v>651</v>
      </c>
      <c r="B793" s="12">
        <f>SUM(XFD794:XFD795)</f>
        <v>0</v>
      </c>
    </row>
    <row r="794" s="5" customFormat="1" ht="17.100000000000001" customHeight="1">
      <c r="A794" s="13" t="s">
        <v>652</v>
      </c>
      <c r="B794" s="12">
        <v>0</v>
      </c>
    </row>
    <row r="795" s="5" customFormat="1" ht="17.100000000000001" customHeight="1">
      <c r="A795" s="13" t="s">
        <v>653</v>
      </c>
      <c r="B795" s="12">
        <v>0</v>
      </c>
    </row>
    <row r="796" s="5" customFormat="1" ht="17.100000000000001" customHeight="1">
      <c r="A796" s="14" t="s">
        <v>654</v>
      </c>
      <c r="B796" s="12">
        <f>SUM(XFD797:XFD798)</f>
        <v>0</v>
      </c>
    </row>
    <row r="797" s="5" customFormat="1" ht="17.100000000000001" customHeight="1">
      <c r="A797" s="13" t="s">
        <v>655</v>
      </c>
      <c r="B797" s="12">
        <v>0</v>
      </c>
    </row>
    <row r="798" s="5" customFormat="1" ht="17.100000000000001" customHeight="1">
      <c r="A798" s="13" t="s">
        <v>656</v>
      </c>
      <c r="B798" s="12">
        <v>0</v>
      </c>
    </row>
    <row r="799" s="5" customFormat="1" ht="17.100000000000001" customHeight="1">
      <c r="A799" s="14" t="s">
        <v>657</v>
      </c>
      <c r="B799" s="12">
        <f>XFD800</f>
        <v>0</v>
      </c>
    </row>
    <row r="800" s="5" customFormat="1" ht="17.100000000000001" customHeight="1">
      <c r="A800" s="13" t="s">
        <v>658</v>
      </c>
      <c r="B800" s="12">
        <v>0</v>
      </c>
    </row>
    <row r="801" s="5" customFormat="1" ht="17.100000000000001" customHeight="1">
      <c r="A801" s="14" t="s">
        <v>659</v>
      </c>
      <c r="B801" s="12">
        <f>XFD802</f>
        <v>15190</v>
      </c>
    </row>
    <row r="802" s="5" customFormat="1" ht="17.100000000000001" customHeight="1">
      <c r="A802" s="13" t="s">
        <v>660</v>
      </c>
      <c r="B802" s="12">
        <v>15190</v>
      </c>
    </row>
    <row r="803" s="5" customFormat="1" ht="17.100000000000001" customHeight="1">
      <c r="A803" s="14" t="s">
        <v>661</v>
      </c>
      <c r="B803" s="12">
        <f>SUM(XFD804:XFD808)</f>
        <v>10</v>
      </c>
    </row>
    <row r="804" s="5" customFormat="1" ht="17.100000000000001" customHeight="1">
      <c r="A804" s="13" t="s">
        <v>662</v>
      </c>
      <c r="B804" s="12">
        <v>0</v>
      </c>
    </row>
    <row r="805" s="5" customFormat="1" ht="17.100000000000001" customHeight="1">
      <c r="A805" s="13" t="s">
        <v>663</v>
      </c>
      <c r="B805" s="12">
        <v>0</v>
      </c>
    </row>
    <row r="806" s="5" customFormat="1" ht="17.100000000000001" customHeight="1">
      <c r="A806" s="13" t="s">
        <v>664</v>
      </c>
      <c r="B806" s="12">
        <v>10</v>
      </c>
    </row>
    <row r="807" s="5" customFormat="1" ht="17.100000000000001" customHeight="1">
      <c r="A807" s="13" t="s">
        <v>665</v>
      </c>
      <c r="B807" s="12">
        <v>0</v>
      </c>
    </row>
    <row r="808" s="5" customFormat="1" ht="17.100000000000001" customHeight="1">
      <c r="A808" s="13" t="s">
        <v>666</v>
      </c>
      <c r="B808" s="12">
        <v>0</v>
      </c>
    </row>
    <row r="809" s="5" customFormat="1" ht="17.100000000000001" customHeight="1">
      <c r="A809" s="14" t="s">
        <v>667</v>
      </c>
      <c r="B809" s="12">
        <f>XFD810</f>
        <v>0</v>
      </c>
    </row>
    <row r="810" s="5" customFormat="1" ht="17.100000000000001" customHeight="1">
      <c r="A810" s="13" t="s">
        <v>668</v>
      </c>
      <c r="B810" s="12">
        <v>0</v>
      </c>
    </row>
    <row r="811" s="5" customFormat="1" ht="17.100000000000001" customHeight="1">
      <c r="A811" s="14" t="s">
        <v>669</v>
      </c>
      <c r="B811" s="12">
        <f>XFD812</f>
        <v>0</v>
      </c>
    </row>
    <row r="812" s="5" customFormat="1" ht="17.100000000000001" customHeight="1">
      <c r="A812" s="13" t="s">
        <v>670</v>
      </c>
      <c r="B812" s="12">
        <v>0</v>
      </c>
    </row>
    <row r="813" s="5" customFormat="1" ht="17.100000000000001" customHeight="1">
      <c r="A813" s="14" t="s">
        <v>671</v>
      </c>
      <c r="B813" s="12">
        <f>SUM(XFD814:XFD823)</f>
        <v>1</v>
      </c>
    </row>
    <row r="814" s="5" customFormat="1" ht="17.100000000000001" customHeight="1">
      <c r="A814" s="13" t="s">
        <v>68</v>
      </c>
      <c r="B814" s="12">
        <v>0</v>
      </c>
    </row>
    <row r="815" s="5" customFormat="1" ht="17.100000000000001" customHeight="1">
      <c r="A815" s="13" t="s">
        <v>69</v>
      </c>
      <c r="B815" s="12">
        <v>0</v>
      </c>
    </row>
    <row r="816" s="5" customFormat="1" ht="17.100000000000001" customHeight="1">
      <c r="A816" s="13" t="s">
        <v>70</v>
      </c>
      <c r="B816" s="12">
        <v>0</v>
      </c>
    </row>
    <row r="817" s="5" customFormat="1" ht="17.100000000000001" customHeight="1">
      <c r="A817" s="13" t="s">
        <v>672</v>
      </c>
      <c r="B817" s="12">
        <v>0</v>
      </c>
    </row>
    <row r="818" s="5" customFormat="1" ht="17.100000000000001" customHeight="1">
      <c r="A818" s="13" t="s">
        <v>673</v>
      </c>
      <c r="B818" s="12">
        <v>1</v>
      </c>
    </row>
    <row r="819" s="5" customFormat="1" ht="17.100000000000001" customHeight="1">
      <c r="A819" s="13" t="s">
        <v>674</v>
      </c>
      <c r="B819" s="12">
        <v>0</v>
      </c>
    </row>
    <row r="820" s="5" customFormat="1" ht="17.100000000000001" customHeight="1">
      <c r="A820" s="13" t="s">
        <v>109</v>
      </c>
      <c r="B820" s="12">
        <v>0</v>
      </c>
    </row>
    <row r="821" s="5" customFormat="1" ht="17.100000000000001" customHeight="1">
      <c r="A821" s="13" t="s">
        <v>675</v>
      </c>
      <c r="B821" s="12">
        <v>0</v>
      </c>
    </row>
    <row r="822" s="5" customFormat="1" ht="17.100000000000001" customHeight="1">
      <c r="A822" s="13" t="s">
        <v>77</v>
      </c>
      <c r="B822" s="12">
        <v>0</v>
      </c>
    </row>
    <row r="823" s="5" customFormat="1" ht="17.100000000000001" customHeight="1">
      <c r="A823" s="13" t="s">
        <v>676</v>
      </c>
      <c r="B823" s="12">
        <v>0</v>
      </c>
    </row>
    <row r="824" s="5" customFormat="1" ht="17.100000000000001" customHeight="1">
      <c r="A824" s="14" t="s">
        <v>677</v>
      </c>
      <c r="B824" s="12">
        <f>XFD825</f>
        <v>65</v>
      </c>
    </row>
    <row r="825" s="5" customFormat="1" ht="17.100000000000001" customHeight="1">
      <c r="A825" s="13" t="s">
        <v>678</v>
      </c>
      <c r="B825" s="12">
        <v>65</v>
      </c>
    </row>
    <row r="826" s="5" customFormat="1" ht="17.100000000000001" customHeight="1">
      <c r="A826" s="14" t="s">
        <v>679</v>
      </c>
      <c r="B826" s="12">
        <f>SUM(XFD827,XFD838,XFD840,XFD843,XFD845,XFD847)</f>
        <v>14921</v>
      </c>
    </row>
    <row r="827" s="5" customFormat="1" ht="17.100000000000001" customHeight="1">
      <c r="A827" s="14" t="s">
        <v>680</v>
      </c>
      <c r="B827" s="12">
        <f>SUM(XFD828:XFD837)</f>
        <v>4711</v>
      </c>
    </row>
    <row r="828" s="5" customFormat="1" ht="17.100000000000001" customHeight="1">
      <c r="A828" s="13" t="s">
        <v>68</v>
      </c>
      <c r="B828" s="12">
        <v>1545</v>
      </c>
    </row>
    <row r="829" s="5" customFormat="1" ht="17.100000000000001" customHeight="1">
      <c r="A829" s="13" t="s">
        <v>69</v>
      </c>
      <c r="B829" s="12">
        <v>0</v>
      </c>
    </row>
    <row r="830" s="5" customFormat="1" ht="17.100000000000001" customHeight="1">
      <c r="A830" s="13" t="s">
        <v>70</v>
      </c>
      <c r="B830" s="12">
        <v>0</v>
      </c>
    </row>
    <row r="831" s="5" customFormat="1" ht="17.100000000000001" customHeight="1">
      <c r="A831" s="13" t="s">
        <v>681</v>
      </c>
      <c r="B831" s="12">
        <v>1924</v>
      </c>
    </row>
    <row r="832" s="5" customFormat="1" ht="17.100000000000001" customHeight="1">
      <c r="A832" s="13" t="s">
        <v>682</v>
      </c>
      <c r="B832" s="12">
        <v>0</v>
      </c>
    </row>
    <row r="833" s="5" customFormat="1" ht="17.100000000000001" customHeight="1">
      <c r="A833" s="13" t="s">
        <v>683</v>
      </c>
      <c r="B833" s="12">
        <v>0</v>
      </c>
    </row>
    <row r="834" s="5" customFormat="1" ht="17.100000000000001" customHeight="1">
      <c r="A834" s="13" t="s">
        <v>684</v>
      </c>
      <c r="B834" s="12">
        <v>0</v>
      </c>
    </row>
    <row r="835" s="5" customFormat="1" ht="17.100000000000001" customHeight="1">
      <c r="A835" s="13" t="s">
        <v>685</v>
      </c>
      <c r="B835" s="12">
        <v>312</v>
      </c>
    </row>
    <row r="836" s="5" customFormat="1" ht="17.100000000000001" customHeight="1">
      <c r="A836" s="13" t="s">
        <v>686</v>
      </c>
      <c r="B836" s="12">
        <v>0</v>
      </c>
    </row>
    <row r="837" s="5" customFormat="1" ht="17.100000000000001" customHeight="1">
      <c r="A837" s="13" t="s">
        <v>687</v>
      </c>
      <c r="B837" s="12">
        <v>930</v>
      </c>
    </row>
    <row r="838" s="5" customFormat="1" ht="17.100000000000001" customHeight="1">
      <c r="A838" s="14" t="s">
        <v>688</v>
      </c>
      <c r="B838" s="12">
        <f>XFD839</f>
        <v>298</v>
      </c>
    </row>
    <row r="839" s="5" customFormat="1" ht="17.100000000000001" customHeight="1">
      <c r="A839" s="13" t="s">
        <v>689</v>
      </c>
      <c r="B839" s="12">
        <v>298</v>
      </c>
    </row>
    <row r="840" s="5" customFormat="1" ht="17.100000000000001" customHeight="1">
      <c r="A840" s="14" t="s">
        <v>690</v>
      </c>
      <c r="B840" s="12">
        <f>SUM(XFD841:XFD842)</f>
        <v>5682</v>
      </c>
    </row>
    <row r="841" s="5" customFormat="1" ht="17.100000000000001" customHeight="1">
      <c r="A841" s="13" t="s">
        <v>691</v>
      </c>
      <c r="B841" s="12">
        <v>999</v>
      </c>
    </row>
    <row r="842" s="5" customFormat="1" ht="17.100000000000001" customHeight="1">
      <c r="A842" s="13" t="s">
        <v>692</v>
      </c>
      <c r="B842" s="12">
        <v>4683</v>
      </c>
    </row>
    <row r="843" s="5" customFormat="1" ht="17.100000000000001" customHeight="1">
      <c r="A843" s="14" t="s">
        <v>693</v>
      </c>
      <c r="B843" s="12">
        <f t="shared" ref="B843:B847" si="2">XFD844</f>
        <v>3704</v>
      </c>
    </row>
    <row r="844" s="5" customFormat="1" ht="17.100000000000001" customHeight="1">
      <c r="A844" s="13" t="s">
        <v>694</v>
      </c>
      <c r="B844" s="12">
        <v>3704</v>
      </c>
    </row>
    <row r="845" s="5" customFormat="1" ht="17.100000000000001" customHeight="1">
      <c r="A845" s="14" t="s">
        <v>695</v>
      </c>
      <c r="B845" s="12">
        <f t="shared" si="2"/>
        <v>457</v>
      </c>
    </row>
    <row r="846" s="5" customFormat="1" ht="17.100000000000001" customHeight="1">
      <c r="A846" s="13" t="s">
        <v>696</v>
      </c>
      <c r="B846" s="12">
        <v>457</v>
      </c>
    </row>
    <row r="847" s="5" customFormat="1" ht="17.100000000000001" customHeight="1">
      <c r="A847" s="14" t="s">
        <v>697</v>
      </c>
      <c r="B847" s="12">
        <f t="shared" si="2"/>
        <v>69</v>
      </c>
    </row>
    <row r="848" s="5" customFormat="1" ht="17.100000000000001" customHeight="1">
      <c r="A848" s="13" t="s">
        <v>698</v>
      </c>
      <c r="B848" s="12">
        <v>69</v>
      </c>
    </row>
    <row r="849" s="5" customFormat="1" ht="17.100000000000001" customHeight="1">
      <c r="A849" s="14" t="s">
        <v>699</v>
      </c>
      <c r="B849" s="12">
        <f>SUM(XFD850,XFD876,XFD898,XFD926,XFD937,XFD944,XFD950,XFD953)</f>
        <v>14015</v>
      </c>
    </row>
    <row r="850" s="5" customFormat="1" ht="17.100000000000001" customHeight="1">
      <c r="A850" s="14" t="s">
        <v>700</v>
      </c>
      <c r="B850" s="12">
        <f>SUM(XFD851:XFD875)</f>
        <v>4528</v>
      </c>
    </row>
    <row r="851" s="5" customFormat="1" ht="17.100000000000001" customHeight="1">
      <c r="A851" s="13" t="s">
        <v>68</v>
      </c>
      <c r="B851" s="12">
        <v>1468</v>
      </c>
    </row>
    <row r="852" s="5" customFormat="1" ht="17.100000000000001" customHeight="1">
      <c r="A852" s="13" t="s">
        <v>69</v>
      </c>
      <c r="B852" s="12">
        <v>16</v>
      </c>
    </row>
    <row r="853" s="5" customFormat="1" ht="17.100000000000001" customHeight="1">
      <c r="A853" s="13" t="s">
        <v>70</v>
      </c>
      <c r="B853" s="12">
        <v>0</v>
      </c>
    </row>
    <row r="854" s="5" customFormat="1" ht="17.100000000000001" customHeight="1">
      <c r="A854" s="13" t="s">
        <v>77</v>
      </c>
      <c r="B854" s="12">
        <v>0</v>
      </c>
    </row>
    <row r="855" s="5" customFormat="1" ht="17.100000000000001" customHeight="1">
      <c r="A855" s="13" t="s">
        <v>701</v>
      </c>
      <c r="B855" s="12">
        <v>0</v>
      </c>
    </row>
    <row r="856" s="5" customFormat="1" ht="17.100000000000001" customHeight="1">
      <c r="A856" s="13" t="s">
        <v>702</v>
      </c>
      <c r="B856" s="12">
        <v>173</v>
      </c>
    </row>
    <row r="857" s="5" customFormat="1" ht="17.100000000000001" customHeight="1">
      <c r="A857" s="13" t="s">
        <v>703</v>
      </c>
      <c r="B857" s="12">
        <v>240</v>
      </c>
    </row>
    <row r="858" s="5" customFormat="1" ht="17.100000000000001" customHeight="1">
      <c r="A858" s="13" t="s">
        <v>704</v>
      </c>
      <c r="B858" s="12">
        <v>43</v>
      </c>
    </row>
    <row r="859" s="5" customFormat="1" ht="17.100000000000001" customHeight="1">
      <c r="A859" s="13" t="s">
        <v>705</v>
      </c>
      <c r="B859" s="12">
        <v>30</v>
      </c>
    </row>
    <row r="860" s="5" customFormat="1" ht="17.100000000000001" customHeight="1">
      <c r="A860" s="13" t="s">
        <v>706</v>
      </c>
      <c r="B860" s="12">
        <v>0</v>
      </c>
    </row>
    <row r="861" s="5" customFormat="1" ht="17.100000000000001" customHeight="1">
      <c r="A861" s="13" t="s">
        <v>707</v>
      </c>
      <c r="B861" s="12">
        <v>57</v>
      </c>
    </row>
    <row r="862" s="5" customFormat="1" ht="17.100000000000001" customHeight="1">
      <c r="A862" s="13" t="s">
        <v>708</v>
      </c>
      <c r="B862" s="12">
        <v>0</v>
      </c>
    </row>
    <row r="863" s="5" customFormat="1" ht="17.100000000000001" customHeight="1">
      <c r="A863" s="13" t="s">
        <v>709</v>
      </c>
      <c r="B863" s="12">
        <v>94</v>
      </c>
    </row>
    <row r="864" s="5" customFormat="1" ht="17.100000000000001" customHeight="1">
      <c r="A864" s="13" t="s">
        <v>710</v>
      </c>
      <c r="B864" s="12">
        <v>0</v>
      </c>
    </row>
    <row r="865" s="5" customFormat="1" ht="17.100000000000001" customHeight="1">
      <c r="A865" s="13" t="s">
        <v>711</v>
      </c>
      <c r="B865" s="12">
        <v>0</v>
      </c>
    </row>
    <row r="866" s="5" customFormat="1" ht="17.100000000000001" customHeight="1">
      <c r="A866" s="13" t="s">
        <v>712</v>
      </c>
      <c r="B866" s="12">
        <v>32</v>
      </c>
    </row>
    <row r="867" s="5" customFormat="1" ht="17.100000000000001" customHeight="1">
      <c r="A867" s="13" t="s">
        <v>713</v>
      </c>
      <c r="B867" s="12">
        <v>0</v>
      </c>
    </row>
    <row r="868" s="5" customFormat="1" ht="17.100000000000001" customHeight="1">
      <c r="A868" s="13" t="s">
        <v>714</v>
      </c>
      <c r="B868" s="12">
        <v>406</v>
      </c>
    </row>
    <row r="869" s="5" customFormat="1" ht="17.100000000000001" customHeight="1">
      <c r="A869" s="13" t="s">
        <v>715</v>
      </c>
      <c r="B869" s="12">
        <v>0</v>
      </c>
    </row>
    <row r="870" s="5" customFormat="1" ht="17.100000000000001" customHeight="1">
      <c r="A870" s="13" t="s">
        <v>716</v>
      </c>
      <c r="B870" s="12">
        <v>0</v>
      </c>
    </row>
    <row r="871" s="5" customFormat="1" ht="17.100000000000001" customHeight="1">
      <c r="A871" s="13" t="s">
        <v>717</v>
      </c>
      <c r="B871" s="12">
        <v>0</v>
      </c>
    </row>
    <row r="872" s="5" customFormat="1" ht="16.899999999999999" customHeight="1">
      <c r="A872" s="13" t="s">
        <v>718</v>
      </c>
      <c r="B872" s="12">
        <v>60</v>
      </c>
    </row>
    <row r="873" s="5" customFormat="1" ht="17.100000000000001" customHeight="1">
      <c r="A873" s="13" t="s">
        <v>719</v>
      </c>
      <c r="B873" s="12">
        <v>0</v>
      </c>
    </row>
    <row r="874" s="5" customFormat="1" ht="17.100000000000001" customHeight="1">
      <c r="A874" s="13" t="s">
        <v>720</v>
      </c>
      <c r="B874" s="12">
        <v>0</v>
      </c>
    </row>
    <row r="875" s="5" customFormat="1" ht="17.100000000000001" customHeight="1">
      <c r="A875" s="13" t="s">
        <v>721</v>
      </c>
      <c r="B875" s="12">
        <v>1909</v>
      </c>
    </row>
    <row r="876" s="5" customFormat="1" ht="17.100000000000001" customHeight="1">
      <c r="A876" s="14" t="s">
        <v>722</v>
      </c>
      <c r="B876" s="12">
        <f>SUM(XFD877:XFD897)</f>
        <v>2032</v>
      </c>
    </row>
    <row r="877" s="5" customFormat="1" ht="17.100000000000001" customHeight="1">
      <c r="A877" s="13" t="s">
        <v>68</v>
      </c>
      <c r="B877" s="12">
        <v>24</v>
      </c>
    </row>
    <row r="878" s="5" customFormat="1" ht="17.100000000000001" customHeight="1">
      <c r="A878" s="13" t="s">
        <v>69</v>
      </c>
      <c r="B878" s="12">
        <v>0</v>
      </c>
    </row>
    <row r="879" s="5" customFormat="1" ht="17.100000000000001" customHeight="1">
      <c r="A879" s="13" t="s">
        <v>70</v>
      </c>
      <c r="B879" s="12">
        <v>0</v>
      </c>
    </row>
    <row r="880" s="5" customFormat="1" ht="17.100000000000001" customHeight="1">
      <c r="A880" s="13" t="s">
        <v>723</v>
      </c>
      <c r="B880" s="12">
        <v>515</v>
      </c>
    </row>
    <row r="881" s="5" customFormat="1" ht="17.100000000000001" customHeight="1">
      <c r="A881" s="13" t="s">
        <v>724</v>
      </c>
      <c r="B881" s="12">
        <v>967</v>
      </c>
    </row>
    <row r="882" s="5" customFormat="1" ht="17.100000000000001" customHeight="1">
      <c r="A882" s="13" t="s">
        <v>725</v>
      </c>
      <c r="B882" s="12">
        <v>53</v>
      </c>
    </row>
    <row r="883" s="5" customFormat="1" ht="17.100000000000001" customHeight="1">
      <c r="A883" s="13" t="s">
        <v>726</v>
      </c>
      <c r="B883" s="12">
        <v>6</v>
      </c>
    </row>
    <row r="884" s="5" customFormat="1" ht="17.100000000000001" customHeight="1">
      <c r="A884" s="13" t="s">
        <v>727</v>
      </c>
      <c r="B884" s="12">
        <v>192</v>
      </c>
    </row>
    <row r="885" s="5" customFormat="1" ht="17.100000000000001" customHeight="1">
      <c r="A885" s="13" t="s">
        <v>728</v>
      </c>
      <c r="B885" s="12">
        <v>28</v>
      </c>
    </row>
    <row r="886" s="5" customFormat="1" ht="17.100000000000001" customHeight="1">
      <c r="A886" s="13" t="s">
        <v>729</v>
      </c>
      <c r="B886" s="12">
        <v>0</v>
      </c>
    </row>
    <row r="887" s="5" customFormat="1" ht="17.100000000000001" customHeight="1">
      <c r="A887" s="13" t="s">
        <v>730</v>
      </c>
      <c r="B887" s="12">
        <v>0</v>
      </c>
    </row>
    <row r="888" s="5" customFormat="1" ht="17.100000000000001" customHeight="1">
      <c r="A888" s="13" t="s">
        <v>731</v>
      </c>
      <c r="B888" s="12">
        <v>0</v>
      </c>
    </row>
    <row r="889" s="5" customFormat="1" ht="17.100000000000001" customHeight="1">
      <c r="A889" s="13" t="s">
        <v>732</v>
      </c>
      <c r="B889" s="12">
        <v>0</v>
      </c>
    </row>
    <row r="890" s="5" customFormat="1" ht="17.100000000000001" customHeight="1">
      <c r="A890" s="13" t="s">
        <v>733</v>
      </c>
      <c r="B890" s="12">
        <v>0</v>
      </c>
    </row>
    <row r="891" s="5" customFormat="1" ht="17.100000000000001" customHeight="1">
      <c r="A891" s="13" t="s">
        <v>734</v>
      </c>
      <c r="B891" s="12">
        <v>0</v>
      </c>
    </row>
    <row r="892" s="5" customFormat="1" ht="17.100000000000001" customHeight="1">
      <c r="A892" s="13" t="s">
        <v>735</v>
      </c>
      <c r="B892" s="12">
        <v>0</v>
      </c>
    </row>
    <row r="893" s="5" customFormat="1" ht="17.100000000000001" customHeight="1">
      <c r="A893" s="13" t="s">
        <v>736</v>
      </c>
      <c r="B893" s="12">
        <v>0</v>
      </c>
    </row>
    <row r="894" s="5" customFormat="1" ht="17.100000000000001" customHeight="1">
      <c r="A894" s="13" t="s">
        <v>737</v>
      </c>
      <c r="B894" s="12">
        <v>209</v>
      </c>
    </row>
    <row r="895" s="5" customFormat="1" ht="17.100000000000001" customHeight="1">
      <c r="A895" s="13" t="s">
        <v>738</v>
      </c>
      <c r="B895" s="12">
        <v>0</v>
      </c>
    </row>
    <row r="896" s="5" customFormat="1" ht="17.100000000000001" customHeight="1">
      <c r="A896" s="13" t="s">
        <v>707</v>
      </c>
      <c r="B896" s="12">
        <v>0</v>
      </c>
    </row>
    <row r="897" s="5" customFormat="1" ht="17.100000000000001" customHeight="1">
      <c r="A897" s="13" t="s">
        <v>739</v>
      </c>
      <c r="B897" s="12">
        <v>38</v>
      </c>
    </row>
    <row r="898" s="5" customFormat="1" ht="17.100000000000001" customHeight="1">
      <c r="A898" s="14" t="s">
        <v>740</v>
      </c>
      <c r="B898" s="12">
        <f>SUM(XFD899:XFD925)</f>
        <v>5765</v>
      </c>
    </row>
    <row r="899" s="5" customFormat="1" ht="17.100000000000001" customHeight="1">
      <c r="A899" s="13" t="s">
        <v>68</v>
      </c>
      <c r="B899" s="12">
        <v>442</v>
      </c>
    </row>
    <row r="900" s="5" customFormat="1" ht="17.100000000000001" customHeight="1">
      <c r="A900" s="13" t="s">
        <v>69</v>
      </c>
      <c r="B900" s="12">
        <v>0</v>
      </c>
    </row>
    <row r="901" s="5" customFormat="1" ht="17.100000000000001" customHeight="1">
      <c r="A901" s="13" t="s">
        <v>70</v>
      </c>
      <c r="B901" s="12">
        <v>0</v>
      </c>
    </row>
    <row r="902" s="5" customFormat="1" ht="17.100000000000001" customHeight="1">
      <c r="A902" s="13" t="s">
        <v>741</v>
      </c>
      <c r="B902" s="12">
        <v>482</v>
      </c>
    </row>
    <row r="903" s="5" customFormat="1" ht="17.100000000000001" customHeight="1">
      <c r="A903" s="13" t="s">
        <v>742</v>
      </c>
      <c r="B903" s="12">
        <v>2866</v>
      </c>
    </row>
    <row r="904" s="5" customFormat="1" ht="17.100000000000001" customHeight="1">
      <c r="A904" s="13" t="s">
        <v>743</v>
      </c>
      <c r="B904" s="12">
        <v>946</v>
      </c>
    </row>
    <row r="905" s="5" customFormat="1" ht="17.100000000000001" customHeight="1">
      <c r="A905" s="13" t="s">
        <v>744</v>
      </c>
      <c r="B905" s="12">
        <v>0</v>
      </c>
    </row>
    <row r="906" s="5" customFormat="1" ht="17.100000000000001" customHeight="1">
      <c r="A906" s="13" t="s">
        <v>745</v>
      </c>
      <c r="B906" s="12">
        <v>0</v>
      </c>
    </row>
    <row r="907" s="5" customFormat="1" ht="17.100000000000001" customHeight="1">
      <c r="A907" s="13" t="s">
        <v>746</v>
      </c>
      <c r="B907" s="12">
        <v>83</v>
      </c>
    </row>
    <row r="908" s="5" customFormat="1" ht="17.100000000000001" customHeight="1">
      <c r="A908" s="13" t="s">
        <v>747</v>
      </c>
      <c r="B908" s="12">
        <v>6</v>
      </c>
    </row>
    <row r="909" s="5" customFormat="1" ht="17.100000000000001" customHeight="1">
      <c r="A909" s="13" t="s">
        <v>748</v>
      </c>
      <c r="B909" s="12">
        <v>135</v>
      </c>
    </row>
    <row r="910" s="5" customFormat="1" ht="17.100000000000001" customHeight="1">
      <c r="A910" s="13" t="s">
        <v>749</v>
      </c>
      <c r="B910" s="12">
        <v>0</v>
      </c>
    </row>
    <row r="911" s="5" customFormat="1" ht="17.100000000000001" customHeight="1">
      <c r="A911" s="13" t="s">
        <v>750</v>
      </c>
      <c r="B911" s="12">
        <v>55</v>
      </c>
    </row>
    <row r="912" s="5" customFormat="1" ht="17.100000000000001" customHeight="1">
      <c r="A912" s="13" t="s">
        <v>751</v>
      </c>
      <c r="B912" s="12">
        <v>353</v>
      </c>
    </row>
    <row r="913" s="5" customFormat="1" ht="17.100000000000001" customHeight="1">
      <c r="A913" s="13" t="s">
        <v>752</v>
      </c>
      <c r="B913" s="12">
        <v>0</v>
      </c>
    </row>
    <row r="914" s="5" customFormat="1" ht="17.100000000000001" customHeight="1">
      <c r="A914" s="13" t="s">
        <v>753</v>
      </c>
      <c r="B914" s="12">
        <v>41</v>
      </c>
    </row>
    <row r="915" s="5" customFormat="1" ht="17.100000000000001" customHeight="1">
      <c r="A915" s="13" t="s">
        <v>754</v>
      </c>
      <c r="B915" s="12">
        <v>101</v>
      </c>
    </row>
    <row r="916" s="5" customFormat="1" ht="17.100000000000001" customHeight="1">
      <c r="A916" s="13" t="s">
        <v>755</v>
      </c>
      <c r="B916" s="12">
        <v>0</v>
      </c>
    </row>
    <row r="917" s="5" customFormat="1" ht="17.100000000000001" customHeight="1">
      <c r="A917" s="13" t="s">
        <v>756</v>
      </c>
      <c r="B917" s="12">
        <v>0</v>
      </c>
    </row>
    <row r="918" s="5" customFormat="1" ht="17.100000000000001" customHeight="1">
      <c r="A918" s="13" t="s">
        <v>757</v>
      </c>
      <c r="B918" s="12">
        <v>40</v>
      </c>
    </row>
    <row r="919" s="5" customFormat="1" ht="17.100000000000001" customHeight="1">
      <c r="A919" s="13" t="s">
        <v>758</v>
      </c>
      <c r="B919" s="12">
        <v>0</v>
      </c>
    </row>
    <row r="920" s="5" customFormat="1" ht="17.100000000000001" customHeight="1">
      <c r="A920" s="13" t="s">
        <v>734</v>
      </c>
      <c r="B920" s="12">
        <v>49</v>
      </c>
    </row>
    <row r="921" s="5" customFormat="1" ht="17.100000000000001" customHeight="1">
      <c r="A921" s="13" t="s">
        <v>759</v>
      </c>
      <c r="B921" s="12">
        <v>42</v>
      </c>
    </row>
    <row r="922" s="5" customFormat="1" ht="17.100000000000001" customHeight="1">
      <c r="A922" s="13" t="s">
        <v>760</v>
      </c>
      <c r="B922" s="12">
        <v>0</v>
      </c>
    </row>
    <row r="923" s="5" customFormat="1" ht="17.100000000000001" customHeight="1">
      <c r="A923" s="13" t="s">
        <v>761</v>
      </c>
      <c r="B923" s="12">
        <v>0</v>
      </c>
    </row>
    <row r="924" s="5" customFormat="1" ht="16.899999999999999" customHeight="1">
      <c r="A924" s="13" t="s">
        <v>762</v>
      </c>
      <c r="B924" s="12">
        <v>0</v>
      </c>
    </row>
    <row r="925" s="5" customFormat="1" ht="16.899999999999999" customHeight="1">
      <c r="A925" s="13" t="s">
        <v>763</v>
      </c>
      <c r="B925" s="12">
        <v>124</v>
      </c>
    </row>
    <row r="926" s="5" customFormat="1" ht="17.100000000000001" customHeight="1">
      <c r="A926" s="14" t="s">
        <v>764</v>
      </c>
      <c r="B926" s="12">
        <f>SUM(XFD927:XFD936)</f>
        <v>789</v>
      </c>
    </row>
    <row r="927" s="5" customFormat="1" ht="17.100000000000001" customHeight="1">
      <c r="A927" s="13" t="s">
        <v>68</v>
      </c>
      <c r="B927" s="12">
        <v>252</v>
      </c>
    </row>
    <row r="928" s="5" customFormat="1" ht="17.100000000000001" customHeight="1">
      <c r="A928" s="13" t="s">
        <v>69</v>
      </c>
      <c r="B928" s="12">
        <v>77</v>
      </c>
    </row>
    <row r="929" s="5" customFormat="1" ht="17.100000000000001" customHeight="1">
      <c r="A929" s="13" t="s">
        <v>70</v>
      </c>
      <c r="B929" s="12">
        <v>0</v>
      </c>
    </row>
    <row r="930" s="5" customFormat="1" ht="17.100000000000001" customHeight="1">
      <c r="A930" s="13" t="s">
        <v>765</v>
      </c>
      <c r="B930" s="12">
        <v>170</v>
      </c>
    </row>
    <row r="931" s="5" customFormat="1" ht="17.100000000000001" customHeight="1">
      <c r="A931" s="13" t="s">
        <v>766</v>
      </c>
      <c r="B931" s="12">
        <v>10</v>
      </c>
    </row>
    <row r="932" s="5" customFormat="1" ht="17.100000000000001" customHeight="1">
      <c r="A932" s="13" t="s">
        <v>767</v>
      </c>
      <c r="B932" s="12">
        <v>0</v>
      </c>
    </row>
    <row r="933" s="5" customFormat="1" ht="17.100000000000001" customHeight="1">
      <c r="A933" s="13" t="s">
        <v>768</v>
      </c>
      <c r="B933" s="12">
        <v>0</v>
      </c>
    </row>
    <row r="934" s="5" customFormat="1" ht="17.100000000000001" customHeight="1">
      <c r="A934" s="13" t="s">
        <v>769</v>
      </c>
      <c r="B934" s="12">
        <v>0</v>
      </c>
    </row>
    <row r="935" s="5" customFormat="1" ht="17.100000000000001" customHeight="1">
      <c r="A935" s="13" t="s">
        <v>77</v>
      </c>
      <c r="B935" s="12">
        <v>0</v>
      </c>
    </row>
    <row r="936" s="5" customFormat="1" ht="17.100000000000001" customHeight="1">
      <c r="A936" s="13" t="s">
        <v>770</v>
      </c>
      <c r="B936" s="12">
        <v>280</v>
      </c>
    </row>
    <row r="937" s="5" customFormat="1" ht="17.100000000000001" customHeight="1">
      <c r="A937" s="14" t="s">
        <v>771</v>
      </c>
      <c r="B937" s="12">
        <f>SUM(XFD938:XFD943)</f>
        <v>5</v>
      </c>
    </row>
    <row r="938" s="5" customFormat="1" ht="17.100000000000001" customHeight="1">
      <c r="A938" s="13" t="s">
        <v>772</v>
      </c>
      <c r="B938" s="12">
        <v>0</v>
      </c>
    </row>
    <row r="939" s="5" customFormat="1" ht="17.100000000000001" customHeight="1">
      <c r="A939" s="13" t="s">
        <v>773</v>
      </c>
      <c r="B939" s="12">
        <v>0</v>
      </c>
    </row>
    <row r="940" s="5" customFormat="1" ht="17.100000000000001" customHeight="1">
      <c r="A940" s="13" t="s">
        <v>774</v>
      </c>
      <c r="B940" s="12">
        <v>0</v>
      </c>
    </row>
    <row r="941" s="5" customFormat="1" ht="17.100000000000001" customHeight="1">
      <c r="A941" s="13" t="s">
        <v>775</v>
      </c>
      <c r="B941" s="12">
        <v>0</v>
      </c>
    </row>
    <row r="942" s="5" customFormat="1" ht="17.100000000000001" customHeight="1">
      <c r="A942" s="13" t="s">
        <v>776</v>
      </c>
      <c r="B942" s="12">
        <v>0</v>
      </c>
    </row>
    <row r="943" s="5" customFormat="1" ht="17.100000000000001" customHeight="1">
      <c r="A943" s="13" t="s">
        <v>777</v>
      </c>
      <c r="B943" s="12">
        <v>5</v>
      </c>
    </row>
    <row r="944" s="5" customFormat="1" ht="17.100000000000001" customHeight="1">
      <c r="A944" s="14" t="s">
        <v>778</v>
      </c>
      <c r="B944" s="12">
        <f>SUM(XFD945:XFD949)</f>
        <v>368</v>
      </c>
    </row>
    <row r="945" s="5" customFormat="1" ht="17.100000000000001" customHeight="1">
      <c r="A945" s="13" t="s">
        <v>779</v>
      </c>
      <c r="B945" s="12">
        <v>0</v>
      </c>
    </row>
    <row r="946" s="5" customFormat="1" ht="17.100000000000001" customHeight="1">
      <c r="A946" s="13" t="s">
        <v>780</v>
      </c>
      <c r="B946" s="12">
        <v>0</v>
      </c>
    </row>
    <row r="947" s="5" customFormat="1" ht="17.100000000000001" customHeight="1">
      <c r="A947" s="13" t="s">
        <v>781</v>
      </c>
      <c r="B947" s="12">
        <v>173</v>
      </c>
    </row>
    <row r="948" s="5" customFormat="1" ht="17.100000000000001" customHeight="1">
      <c r="A948" s="13" t="s">
        <v>782</v>
      </c>
      <c r="B948" s="12">
        <v>0</v>
      </c>
    </row>
    <row r="949" s="5" customFormat="1" ht="17.100000000000001" customHeight="1">
      <c r="A949" s="13" t="s">
        <v>783</v>
      </c>
      <c r="B949" s="12">
        <v>195</v>
      </c>
    </row>
    <row r="950" s="5" customFormat="1" ht="17.100000000000001" customHeight="1">
      <c r="A950" s="14" t="s">
        <v>784</v>
      </c>
      <c r="B950" s="12">
        <f>SUM(XFD951:XFD952)</f>
        <v>0</v>
      </c>
    </row>
    <row r="951" s="5" customFormat="1" ht="17.100000000000001" customHeight="1">
      <c r="A951" s="13" t="s">
        <v>785</v>
      </c>
      <c r="B951" s="12">
        <v>0</v>
      </c>
    </row>
    <row r="952" s="5" customFormat="1" ht="17.100000000000001" customHeight="1">
      <c r="A952" s="13" t="s">
        <v>786</v>
      </c>
      <c r="B952" s="12">
        <v>0</v>
      </c>
    </row>
    <row r="953" s="5" customFormat="1" ht="17.100000000000001" customHeight="1">
      <c r="A953" s="14" t="s">
        <v>787</v>
      </c>
      <c r="B953" s="12">
        <f>XFD954+XFD955</f>
        <v>528</v>
      </c>
    </row>
    <row r="954" s="5" customFormat="1" ht="17.100000000000001" customHeight="1">
      <c r="A954" s="13" t="s">
        <v>788</v>
      </c>
      <c r="B954" s="12">
        <v>0</v>
      </c>
    </row>
    <row r="955" s="5" customFormat="1" ht="17.100000000000001" customHeight="1">
      <c r="A955" s="13" t="s">
        <v>789</v>
      </c>
      <c r="B955" s="12">
        <v>528</v>
      </c>
    </row>
    <row r="956" s="5" customFormat="1" ht="17.100000000000001" customHeight="1">
      <c r="A956" s="14" t="s">
        <v>790</v>
      </c>
      <c r="B956" s="12">
        <f>SUM(XFD957,XFD979,XFD989,XFD999,XFD1006,XFD1011)</f>
        <v>16988</v>
      </c>
    </row>
    <row r="957" s="5" customFormat="1" ht="17.100000000000001" customHeight="1">
      <c r="A957" s="14" t="s">
        <v>791</v>
      </c>
      <c r="B957" s="12">
        <f>SUM(XFD958:XFD978)</f>
        <v>10976</v>
      </c>
    </row>
    <row r="958" s="5" customFormat="1" ht="17.100000000000001" customHeight="1">
      <c r="A958" s="13" t="s">
        <v>68</v>
      </c>
      <c r="B958" s="12">
        <v>1413</v>
      </c>
    </row>
    <row r="959" s="5" customFormat="1" ht="17.100000000000001" customHeight="1">
      <c r="A959" s="13" t="s">
        <v>69</v>
      </c>
      <c r="B959" s="12">
        <v>74</v>
      </c>
    </row>
    <row r="960" s="5" customFormat="1" ht="17.100000000000001" customHeight="1">
      <c r="A960" s="13" t="s">
        <v>70</v>
      </c>
      <c r="B960" s="12">
        <v>0</v>
      </c>
    </row>
    <row r="961" s="5" customFormat="1" ht="17.100000000000001" customHeight="1">
      <c r="A961" s="13" t="s">
        <v>792</v>
      </c>
      <c r="B961" s="12">
        <v>5537</v>
      </c>
    </row>
    <row r="962" s="5" customFormat="1" ht="17.100000000000001" customHeight="1">
      <c r="A962" s="13" t="s">
        <v>793</v>
      </c>
      <c r="B962" s="12">
        <v>0</v>
      </c>
    </row>
    <row r="963" s="5" customFormat="1" ht="17.100000000000001" customHeight="1">
      <c r="A963" s="13" t="s">
        <v>794</v>
      </c>
      <c r="B963" s="12">
        <v>0</v>
      </c>
    </row>
    <row r="964" s="5" customFormat="1" ht="17.100000000000001" customHeight="1">
      <c r="A964" s="13" t="s">
        <v>795</v>
      </c>
      <c r="B964" s="12">
        <v>1119</v>
      </c>
    </row>
    <row r="965" s="5" customFormat="1" ht="17.100000000000001" customHeight="1">
      <c r="A965" s="13" t="s">
        <v>796</v>
      </c>
      <c r="B965" s="12">
        <v>0</v>
      </c>
    </row>
    <row r="966" s="5" customFormat="1" ht="17.100000000000001" customHeight="1">
      <c r="A966" s="13" t="s">
        <v>797</v>
      </c>
      <c r="B966" s="12">
        <v>1816</v>
      </c>
    </row>
    <row r="967" s="5" customFormat="1" ht="17.100000000000001" customHeight="1">
      <c r="A967" s="13" t="s">
        <v>798</v>
      </c>
      <c r="B967" s="12">
        <v>0</v>
      </c>
    </row>
    <row r="968" s="5" customFormat="1" ht="17.100000000000001" customHeight="1">
      <c r="A968" s="13" t="s">
        <v>799</v>
      </c>
      <c r="B968" s="12">
        <v>0</v>
      </c>
    </row>
    <row r="969" s="5" customFormat="1" ht="17.100000000000001" customHeight="1">
      <c r="A969" s="13" t="s">
        <v>800</v>
      </c>
      <c r="B969" s="12">
        <v>53</v>
      </c>
    </row>
    <row r="970" s="5" customFormat="1" ht="17.100000000000001" customHeight="1">
      <c r="A970" s="13" t="s">
        <v>801</v>
      </c>
      <c r="B970" s="12">
        <v>0</v>
      </c>
    </row>
    <row r="971" s="5" customFormat="1" ht="17.100000000000001" customHeight="1">
      <c r="A971" s="13" t="s">
        <v>802</v>
      </c>
      <c r="B971" s="12">
        <v>0</v>
      </c>
    </row>
    <row r="972" s="5" customFormat="1" ht="17.100000000000001" customHeight="1">
      <c r="A972" s="13" t="s">
        <v>803</v>
      </c>
      <c r="B972" s="12">
        <v>0</v>
      </c>
    </row>
    <row r="973" s="5" customFormat="1" ht="17.100000000000001" customHeight="1">
      <c r="A973" s="13" t="s">
        <v>804</v>
      </c>
      <c r="B973" s="12">
        <v>0</v>
      </c>
    </row>
    <row r="974" s="5" customFormat="1" ht="17.100000000000001" customHeight="1">
      <c r="A974" s="13" t="s">
        <v>805</v>
      </c>
      <c r="B974" s="12">
        <v>0</v>
      </c>
    </row>
    <row r="975" s="5" customFormat="1" ht="17.100000000000001" customHeight="1">
      <c r="A975" s="13" t="s">
        <v>806</v>
      </c>
      <c r="B975" s="12">
        <v>0</v>
      </c>
    </row>
    <row r="976" s="5" customFormat="1" ht="17.100000000000001" customHeight="1">
      <c r="A976" s="13" t="s">
        <v>807</v>
      </c>
      <c r="B976" s="12">
        <v>80</v>
      </c>
    </row>
    <row r="977" s="5" customFormat="1" ht="17.100000000000001" customHeight="1">
      <c r="A977" s="13" t="s">
        <v>808</v>
      </c>
      <c r="B977" s="12">
        <v>0</v>
      </c>
    </row>
    <row r="978" s="5" customFormat="1" ht="17.100000000000001" customHeight="1">
      <c r="A978" s="13" t="s">
        <v>809</v>
      </c>
      <c r="B978" s="12">
        <v>884</v>
      </c>
    </row>
    <row r="979" s="5" customFormat="1" ht="17.100000000000001" customHeight="1">
      <c r="A979" s="14" t="s">
        <v>810</v>
      </c>
      <c r="B979" s="12">
        <f>SUM(XFD980:XFD988)</f>
        <v>60</v>
      </c>
    </row>
    <row r="980" s="5" customFormat="1" ht="17.100000000000001" customHeight="1">
      <c r="A980" s="13" t="s">
        <v>68</v>
      </c>
      <c r="B980" s="12">
        <v>0</v>
      </c>
    </row>
    <row r="981" s="5" customFormat="1" ht="17.100000000000001" customHeight="1">
      <c r="A981" s="13" t="s">
        <v>69</v>
      </c>
      <c r="B981" s="12">
        <v>0</v>
      </c>
    </row>
    <row r="982" s="5" customFormat="1" ht="17.100000000000001" customHeight="1">
      <c r="A982" s="13" t="s">
        <v>70</v>
      </c>
      <c r="B982" s="12">
        <v>0</v>
      </c>
    </row>
    <row r="983" s="5" customFormat="1" ht="17.100000000000001" customHeight="1">
      <c r="A983" s="13" t="s">
        <v>811</v>
      </c>
      <c r="B983" s="12">
        <v>0</v>
      </c>
    </row>
    <row r="984" s="5" customFormat="1" ht="17.100000000000001" customHeight="1">
      <c r="A984" s="13" t="s">
        <v>812</v>
      </c>
      <c r="B984" s="12">
        <v>0</v>
      </c>
    </row>
    <row r="985" s="5" customFormat="1" ht="17.100000000000001" customHeight="1">
      <c r="A985" s="13" t="s">
        <v>813</v>
      </c>
      <c r="B985" s="12">
        <v>0</v>
      </c>
    </row>
    <row r="986" s="5" customFormat="1" ht="17.100000000000001" customHeight="1">
      <c r="A986" s="13" t="s">
        <v>814</v>
      </c>
      <c r="B986" s="12">
        <v>0</v>
      </c>
    </row>
    <row r="987" s="5" customFormat="1" ht="17.100000000000001" customHeight="1">
      <c r="A987" s="13" t="s">
        <v>815</v>
      </c>
      <c r="B987" s="12">
        <v>0</v>
      </c>
    </row>
    <row r="988" s="5" customFormat="1" ht="17.100000000000001" customHeight="1">
      <c r="A988" s="13" t="s">
        <v>816</v>
      </c>
      <c r="B988" s="12">
        <v>60</v>
      </c>
    </row>
    <row r="989" s="5" customFormat="1" ht="17.100000000000001" customHeight="1">
      <c r="A989" s="14" t="s">
        <v>817</v>
      </c>
      <c r="B989" s="12">
        <f>SUM(XFD990:XFD998)</f>
        <v>0</v>
      </c>
    </row>
    <row r="990" s="5" customFormat="1" ht="17.100000000000001" customHeight="1">
      <c r="A990" s="13" t="s">
        <v>68</v>
      </c>
      <c r="B990" s="12">
        <v>0</v>
      </c>
    </row>
    <row r="991" s="5" customFormat="1" ht="17.100000000000001" customHeight="1">
      <c r="A991" s="13" t="s">
        <v>69</v>
      </c>
      <c r="B991" s="12">
        <v>0</v>
      </c>
    </row>
    <row r="992" s="5" customFormat="1" ht="17.100000000000001" customHeight="1">
      <c r="A992" s="13" t="s">
        <v>70</v>
      </c>
      <c r="B992" s="12">
        <v>0</v>
      </c>
    </row>
    <row r="993" s="5" customFormat="1" ht="17.100000000000001" customHeight="1">
      <c r="A993" s="13" t="s">
        <v>818</v>
      </c>
      <c r="B993" s="12">
        <v>0</v>
      </c>
    </row>
    <row r="994" s="5" customFormat="1" ht="17.100000000000001" customHeight="1">
      <c r="A994" s="13" t="s">
        <v>819</v>
      </c>
      <c r="B994" s="12">
        <v>0</v>
      </c>
    </row>
    <row r="995" s="5" customFormat="1" ht="17.100000000000001" customHeight="1">
      <c r="A995" s="13" t="s">
        <v>820</v>
      </c>
      <c r="B995" s="12">
        <v>0</v>
      </c>
    </row>
    <row r="996" s="5" customFormat="1" ht="17.100000000000001" customHeight="1">
      <c r="A996" s="13" t="s">
        <v>821</v>
      </c>
      <c r="B996" s="12">
        <v>0</v>
      </c>
    </row>
    <row r="997" s="5" customFormat="1" ht="17.100000000000001" customHeight="1">
      <c r="A997" s="13" t="s">
        <v>822</v>
      </c>
      <c r="B997" s="12">
        <v>0</v>
      </c>
    </row>
    <row r="998" s="5" customFormat="1" ht="17.100000000000001" customHeight="1">
      <c r="A998" s="13" t="s">
        <v>823</v>
      </c>
      <c r="B998" s="12">
        <v>0</v>
      </c>
    </row>
    <row r="999" s="5" customFormat="1" ht="17.100000000000001" customHeight="1">
      <c r="A999" s="14" t="s">
        <v>824</v>
      </c>
      <c r="B999" s="12">
        <f>SUM(XFD1000:XFD1005)</f>
        <v>57</v>
      </c>
    </row>
    <row r="1000" s="5" customFormat="1" ht="17.100000000000001" customHeight="1">
      <c r="A1000" s="13" t="s">
        <v>68</v>
      </c>
      <c r="B1000" s="12">
        <v>50</v>
      </c>
    </row>
    <row r="1001" s="5" customFormat="1" ht="17.100000000000001" customHeight="1">
      <c r="A1001" s="13" t="s">
        <v>69</v>
      </c>
      <c r="B1001" s="12">
        <v>0</v>
      </c>
    </row>
    <row r="1002" s="5" customFormat="1" ht="17.100000000000001" customHeight="1">
      <c r="A1002" s="13" t="s">
        <v>70</v>
      </c>
      <c r="B1002" s="12">
        <v>0</v>
      </c>
    </row>
    <row r="1003" s="5" customFormat="1" ht="17.100000000000001" customHeight="1">
      <c r="A1003" s="13" t="s">
        <v>815</v>
      </c>
      <c r="B1003" s="12">
        <v>7</v>
      </c>
    </row>
    <row r="1004" s="5" customFormat="1" ht="17.100000000000001" customHeight="1">
      <c r="A1004" s="13" t="s">
        <v>825</v>
      </c>
      <c r="B1004" s="12">
        <v>0</v>
      </c>
    </row>
    <row r="1005" s="5" customFormat="1" ht="17.100000000000001" customHeight="1">
      <c r="A1005" s="13" t="s">
        <v>826</v>
      </c>
      <c r="B1005" s="12">
        <v>0</v>
      </c>
    </row>
    <row r="1006" s="5" customFormat="1" ht="17.100000000000001" customHeight="1">
      <c r="A1006" s="14" t="s">
        <v>827</v>
      </c>
      <c r="B1006" s="12">
        <f>SUM(XFD1007:XFD1010)</f>
        <v>0</v>
      </c>
    </row>
    <row r="1007" s="5" customFormat="1" ht="17.100000000000001" customHeight="1">
      <c r="A1007" s="13" t="s">
        <v>828</v>
      </c>
      <c r="B1007" s="12">
        <v>0</v>
      </c>
    </row>
    <row r="1008" s="5" customFormat="1" ht="17.100000000000001" customHeight="1">
      <c r="A1008" s="13" t="s">
        <v>829</v>
      </c>
      <c r="B1008" s="12">
        <v>0</v>
      </c>
    </row>
    <row r="1009" s="5" customFormat="1" ht="17.100000000000001" customHeight="1">
      <c r="A1009" s="13" t="s">
        <v>830</v>
      </c>
      <c r="B1009" s="12">
        <v>0</v>
      </c>
    </row>
    <row r="1010" s="5" customFormat="1" ht="17.100000000000001" customHeight="1">
      <c r="A1010" s="13" t="s">
        <v>831</v>
      </c>
      <c r="B1010" s="12">
        <v>0</v>
      </c>
    </row>
    <row r="1011" s="5" customFormat="1" ht="17.100000000000001" customHeight="1">
      <c r="A1011" s="14" t="s">
        <v>832</v>
      </c>
      <c r="B1011" s="12">
        <f>SUM(XFD1012:XFD1013)</f>
        <v>5895</v>
      </c>
    </row>
    <row r="1012" s="5" customFormat="1" ht="17.100000000000001" customHeight="1">
      <c r="A1012" s="13" t="s">
        <v>833</v>
      </c>
      <c r="B1012" s="12">
        <v>847</v>
      </c>
    </row>
    <row r="1013" s="5" customFormat="1" ht="17.100000000000001" customHeight="1">
      <c r="A1013" s="13" t="s">
        <v>834</v>
      </c>
      <c r="B1013" s="12">
        <v>5048</v>
      </c>
    </row>
    <row r="1014" s="5" customFormat="1" ht="17.100000000000001" customHeight="1">
      <c r="A1014" s="14" t="s">
        <v>835</v>
      </c>
      <c r="B1014" s="12">
        <f>SUM(XFD1015,XFD1025,XFD1041,XFD1046,XFD1057,XFD1064,XFD1072)</f>
        <v>9329</v>
      </c>
    </row>
    <row r="1015" s="5" customFormat="1" ht="17.100000000000001" customHeight="1">
      <c r="A1015" s="14" t="s">
        <v>836</v>
      </c>
      <c r="B1015" s="12">
        <f>SUM(XFD1016:XFD1024)</f>
        <v>0</v>
      </c>
    </row>
    <row r="1016" s="5" customFormat="1" ht="17.100000000000001" customHeight="1">
      <c r="A1016" s="13" t="s">
        <v>68</v>
      </c>
      <c r="B1016" s="12">
        <v>0</v>
      </c>
    </row>
    <row r="1017" s="5" customFormat="1" ht="17.100000000000001" customHeight="1">
      <c r="A1017" s="13" t="s">
        <v>69</v>
      </c>
      <c r="B1017" s="12">
        <v>0</v>
      </c>
    </row>
    <row r="1018" s="5" customFormat="1" ht="17.100000000000001" customHeight="1">
      <c r="A1018" s="13" t="s">
        <v>70</v>
      </c>
      <c r="B1018" s="12">
        <v>0</v>
      </c>
    </row>
    <row r="1019" s="5" customFormat="1" ht="17.100000000000001" customHeight="1">
      <c r="A1019" s="13" t="s">
        <v>837</v>
      </c>
      <c r="B1019" s="12">
        <v>0</v>
      </c>
    </row>
    <row r="1020" s="5" customFormat="1" ht="17.100000000000001" customHeight="1">
      <c r="A1020" s="13" t="s">
        <v>838</v>
      </c>
      <c r="B1020" s="12">
        <v>0</v>
      </c>
    </row>
    <row r="1021" s="5" customFormat="1" ht="17.100000000000001" customHeight="1">
      <c r="A1021" s="13" t="s">
        <v>839</v>
      </c>
      <c r="B1021" s="12">
        <v>0</v>
      </c>
    </row>
    <row r="1022" s="5" customFormat="1" ht="17.100000000000001" customHeight="1">
      <c r="A1022" s="13" t="s">
        <v>840</v>
      </c>
      <c r="B1022" s="12">
        <v>0</v>
      </c>
    </row>
    <row r="1023" s="5" customFormat="1" ht="17.100000000000001" customHeight="1">
      <c r="A1023" s="13" t="s">
        <v>841</v>
      </c>
      <c r="B1023" s="12">
        <v>0</v>
      </c>
    </row>
    <row r="1024" s="5" customFormat="1" ht="17.100000000000001" customHeight="1">
      <c r="A1024" s="13" t="s">
        <v>842</v>
      </c>
      <c r="B1024" s="12">
        <v>0</v>
      </c>
    </row>
    <row r="1025" s="5" customFormat="1" ht="17.100000000000001" customHeight="1">
      <c r="A1025" s="14" t="s">
        <v>843</v>
      </c>
      <c r="B1025" s="12">
        <f>SUM(XFD1026:XFD1040)</f>
        <v>3608</v>
      </c>
    </row>
    <row r="1026" s="5" customFormat="1" ht="17.100000000000001" customHeight="1">
      <c r="A1026" s="13" t="s">
        <v>68</v>
      </c>
      <c r="B1026" s="12">
        <v>0</v>
      </c>
    </row>
    <row r="1027" s="5" customFormat="1" ht="17.100000000000001" customHeight="1">
      <c r="A1027" s="13" t="s">
        <v>69</v>
      </c>
      <c r="B1027" s="12">
        <v>0</v>
      </c>
    </row>
    <row r="1028" s="5" customFormat="1" ht="17.100000000000001" customHeight="1">
      <c r="A1028" s="13" t="s">
        <v>70</v>
      </c>
      <c r="B1028" s="12">
        <v>0</v>
      </c>
    </row>
    <row r="1029" s="5" customFormat="1" ht="17.100000000000001" customHeight="1">
      <c r="A1029" s="13" t="s">
        <v>844</v>
      </c>
      <c r="B1029" s="12">
        <v>0</v>
      </c>
    </row>
    <row r="1030" s="5" customFormat="1" ht="17.100000000000001" customHeight="1">
      <c r="A1030" s="13" t="s">
        <v>845</v>
      </c>
      <c r="B1030" s="12">
        <v>0</v>
      </c>
    </row>
    <row r="1031" s="5" customFormat="1" ht="17.100000000000001" customHeight="1">
      <c r="A1031" s="13" t="s">
        <v>846</v>
      </c>
      <c r="B1031" s="12">
        <v>0</v>
      </c>
    </row>
    <row r="1032" s="5" customFormat="1" ht="17.100000000000001" customHeight="1">
      <c r="A1032" s="13" t="s">
        <v>847</v>
      </c>
      <c r="B1032" s="12">
        <v>0</v>
      </c>
    </row>
    <row r="1033" s="5" customFormat="1" ht="17.100000000000001" customHeight="1">
      <c r="A1033" s="13" t="s">
        <v>848</v>
      </c>
      <c r="B1033" s="12">
        <v>0</v>
      </c>
    </row>
    <row r="1034" s="5" customFormat="1" ht="17.100000000000001" customHeight="1">
      <c r="A1034" s="13" t="s">
        <v>849</v>
      </c>
      <c r="B1034" s="12">
        <v>0</v>
      </c>
    </row>
    <row r="1035" s="5" customFormat="1" ht="17.100000000000001" customHeight="1">
      <c r="A1035" s="13" t="s">
        <v>850</v>
      </c>
      <c r="B1035" s="12">
        <v>0</v>
      </c>
    </row>
    <row r="1036" s="5" customFormat="1" ht="17.100000000000001" customHeight="1">
      <c r="A1036" s="13" t="s">
        <v>851</v>
      </c>
      <c r="B1036" s="12">
        <v>0</v>
      </c>
    </row>
    <row r="1037" s="5" customFormat="1" ht="17.100000000000001" customHeight="1">
      <c r="A1037" s="13" t="s">
        <v>852</v>
      </c>
      <c r="B1037" s="12">
        <v>0</v>
      </c>
    </row>
    <row r="1038" s="5" customFormat="1" ht="17.100000000000001" customHeight="1">
      <c r="A1038" s="13" t="s">
        <v>853</v>
      </c>
      <c r="B1038" s="12">
        <v>0</v>
      </c>
    </row>
    <row r="1039" s="5" customFormat="1" ht="17.100000000000001" customHeight="1">
      <c r="A1039" s="13" t="s">
        <v>854</v>
      </c>
      <c r="B1039" s="12">
        <v>0</v>
      </c>
    </row>
    <row r="1040" s="5" customFormat="1" ht="17.100000000000001" customHeight="1">
      <c r="A1040" s="13" t="s">
        <v>855</v>
      </c>
      <c r="B1040" s="12">
        <v>3608</v>
      </c>
    </row>
    <row r="1041" s="5" customFormat="1" ht="17.100000000000001" customHeight="1">
      <c r="A1041" s="14" t="s">
        <v>856</v>
      </c>
      <c r="B1041" s="12">
        <f>SUM(XFD1042:XFD1045)</f>
        <v>0</v>
      </c>
    </row>
    <row r="1042" s="5" customFormat="1" ht="17.100000000000001" customHeight="1">
      <c r="A1042" s="13" t="s">
        <v>68</v>
      </c>
      <c r="B1042" s="12">
        <v>0</v>
      </c>
    </row>
    <row r="1043" s="5" customFormat="1" ht="17.100000000000001" customHeight="1">
      <c r="A1043" s="13" t="s">
        <v>69</v>
      </c>
      <c r="B1043" s="12">
        <v>0</v>
      </c>
    </row>
    <row r="1044" s="5" customFormat="1" ht="17.100000000000001" customHeight="1">
      <c r="A1044" s="13" t="s">
        <v>70</v>
      </c>
      <c r="B1044" s="12">
        <v>0</v>
      </c>
    </row>
    <row r="1045" s="5" customFormat="1" ht="17.100000000000001" customHeight="1">
      <c r="A1045" s="13" t="s">
        <v>857</v>
      </c>
      <c r="B1045" s="12">
        <v>0</v>
      </c>
    </row>
    <row r="1046" s="5" customFormat="1" ht="17.100000000000001" customHeight="1">
      <c r="A1046" s="14" t="s">
        <v>858</v>
      </c>
      <c r="B1046" s="12">
        <f>SUM(XFD1047:XFD1056)</f>
        <v>553</v>
      </c>
    </row>
    <row r="1047" s="5" customFormat="1" ht="17.100000000000001" customHeight="1">
      <c r="A1047" s="13" t="s">
        <v>68</v>
      </c>
      <c r="B1047" s="12">
        <v>479</v>
      </c>
    </row>
    <row r="1048" s="5" customFormat="1" ht="17.100000000000001" customHeight="1">
      <c r="A1048" s="13" t="s">
        <v>69</v>
      </c>
      <c r="B1048" s="12">
        <v>54</v>
      </c>
    </row>
    <row r="1049" s="5" customFormat="1" ht="17.100000000000001" customHeight="1">
      <c r="A1049" s="13" t="s">
        <v>70</v>
      </c>
      <c r="B1049" s="12">
        <v>0</v>
      </c>
    </row>
    <row r="1050" s="5" customFormat="1" ht="17.100000000000001" customHeight="1">
      <c r="A1050" s="13" t="s">
        <v>859</v>
      </c>
      <c r="B1050" s="12">
        <v>0</v>
      </c>
    </row>
    <row r="1051" s="5" customFormat="1" ht="17.100000000000001" customHeight="1">
      <c r="A1051" s="13" t="s">
        <v>860</v>
      </c>
      <c r="B1051" s="12">
        <v>0</v>
      </c>
    </row>
    <row r="1052" s="5" customFormat="1" ht="17.100000000000001" customHeight="1">
      <c r="A1052" s="13" t="s">
        <v>861</v>
      </c>
      <c r="B1052" s="12">
        <v>0</v>
      </c>
    </row>
    <row r="1053" s="5" customFormat="1" ht="17.100000000000001" customHeight="1">
      <c r="A1053" s="13" t="s">
        <v>862</v>
      </c>
      <c r="B1053" s="12">
        <v>0</v>
      </c>
    </row>
    <row r="1054" s="5" customFormat="1" ht="17.100000000000001" customHeight="1">
      <c r="A1054" s="13" t="s">
        <v>863</v>
      </c>
      <c r="B1054" s="12">
        <v>0</v>
      </c>
    </row>
    <row r="1055" s="5" customFormat="1" ht="17.100000000000001" customHeight="1">
      <c r="A1055" s="13" t="s">
        <v>77</v>
      </c>
      <c r="B1055" s="12">
        <v>0</v>
      </c>
    </row>
    <row r="1056" s="5" customFormat="1" ht="17.100000000000001" customHeight="1">
      <c r="A1056" s="13" t="s">
        <v>864</v>
      </c>
      <c r="B1056" s="12">
        <v>20</v>
      </c>
    </row>
    <row r="1057" s="5" customFormat="1" ht="17.100000000000001" customHeight="1">
      <c r="A1057" s="14" t="s">
        <v>865</v>
      </c>
      <c r="B1057" s="12">
        <f>SUM(XFD1058:XFD1063)</f>
        <v>280</v>
      </c>
    </row>
    <row r="1058" s="5" customFormat="1" ht="17.100000000000001" customHeight="1">
      <c r="A1058" s="13" t="s">
        <v>68</v>
      </c>
      <c r="B1058" s="12">
        <v>271</v>
      </c>
    </row>
    <row r="1059" s="5" customFormat="1" ht="17.100000000000001" customHeight="1">
      <c r="A1059" s="13" t="s">
        <v>69</v>
      </c>
      <c r="B1059" s="12">
        <v>9</v>
      </c>
    </row>
    <row r="1060" s="5" customFormat="1" ht="17.100000000000001" customHeight="1">
      <c r="A1060" s="13" t="s">
        <v>70</v>
      </c>
      <c r="B1060" s="12">
        <v>0</v>
      </c>
    </row>
    <row r="1061" s="5" customFormat="1" ht="16.899999999999999" customHeight="1">
      <c r="A1061" s="13" t="s">
        <v>866</v>
      </c>
      <c r="B1061" s="12">
        <v>0</v>
      </c>
    </row>
    <row r="1062" s="5" customFormat="1" ht="16.899999999999999" customHeight="1">
      <c r="A1062" s="13" t="s">
        <v>867</v>
      </c>
      <c r="B1062" s="12">
        <v>0</v>
      </c>
    </row>
    <row r="1063" s="5" customFormat="1" ht="16.899999999999999" customHeight="1">
      <c r="A1063" s="13" t="s">
        <v>868</v>
      </c>
      <c r="B1063" s="12">
        <v>0</v>
      </c>
    </row>
    <row r="1064" s="5" customFormat="1" ht="17.100000000000001" customHeight="1">
      <c r="A1064" s="14" t="s">
        <v>869</v>
      </c>
      <c r="B1064" s="12">
        <f>SUM(XFD1065:XFD1071)</f>
        <v>4888</v>
      </c>
    </row>
    <row r="1065" s="5" customFormat="1" ht="17.100000000000001" customHeight="1">
      <c r="A1065" s="13" t="s">
        <v>68</v>
      </c>
      <c r="B1065" s="12">
        <v>0</v>
      </c>
    </row>
    <row r="1066" s="5" customFormat="1" ht="17.100000000000001" customHeight="1">
      <c r="A1066" s="13" t="s">
        <v>69</v>
      </c>
      <c r="B1066" s="12">
        <v>0</v>
      </c>
    </row>
    <row r="1067" s="5" customFormat="1" ht="17.100000000000001" customHeight="1">
      <c r="A1067" s="13" t="s">
        <v>70</v>
      </c>
      <c r="B1067" s="12">
        <v>0</v>
      </c>
    </row>
    <row r="1068" s="5" customFormat="1" ht="17.100000000000001" customHeight="1">
      <c r="A1068" s="13" t="s">
        <v>870</v>
      </c>
      <c r="B1068" s="12">
        <v>0</v>
      </c>
    </row>
    <row r="1069" s="5" customFormat="1" ht="17.25" customHeight="1">
      <c r="A1069" s="13" t="s">
        <v>871</v>
      </c>
      <c r="B1069" s="12">
        <v>4888</v>
      </c>
    </row>
    <row r="1070" s="5" customFormat="1" ht="17.100000000000001" customHeight="1">
      <c r="A1070" s="13" t="s">
        <v>872</v>
      </c>
      <c r="B1070" s="12">
        <v>0</v>
      </c>
    </row>
    <row r="1071" s="5" customFormat="1" ht="17.100000000000001" customHeight="1">
      <c r="A1071" s="13" t="s">
        <v>873</v>
      </c>
      <c r="B1071" s="12">
        <v>0</v>
      </c>
    </row>
    <row r="1072" s="5" customFormat="1" ht="17.100000000000001" customHeight="1">
      <c r="A1072" s="14" t="s">
        <v>874</v>
      </c>
      <c r="B1072" s="12">
        <f>SUM(XFD1073:XFD1077)</f>
        <v>0</v>
      </c>
    </row>
    <row r="1073" s="5" customFormat="1" ht="17.100000000000001" customHeight="1">
      <c r="A1073" s="13" t="s">
        <v>875</v>
      </c>
      <c r="B1073" s="12">
        <v>0</v>
      </c>
    </row>
    <row r="1074" s="5" customFormat="1" ht="17.100000000000001" customHeight="1">
      <c r="A1074" s="13" t="s">
        <v>876</v>
      </c>
      <c r="B1074" s="12">
        <v>0</v>
      </c>
    </row>
    <row r="1075" s="5" customFormat="1" ht="17.100000000000001" customHeight="1">
      <c r="A1075" s="13" t="s">
        <v>877</v>
      </c>
      <c r="B1075" s="12">
        <v>0</v>
      </c>
    </row>
    <row r="1076" s="5" customFormat="1" ht="17.100000000000001" customHeight="1">
      <c r="A1076" s="13" t="s">
        <v>878</v>
      </c>
      <c r="B1076" s="12">
        <v>0</v>
      </c>
    </row>
    <row r="1077" s="5" customFormat="1" ht="17.100000000000001" customHeight="1">
      <c r="A1077" s="13" t="s">
        <v>879</v>
      </c>
      <c r="B1077" s="12">
        <v>0</v>
      </c>
    </row>
    <row r="1078" s="5" customFormat="1" ht="16.899999999999999" customHeight="1">
      <c r="A1078" s="14" t="s">
        <v>880</v>
      </c>
      <c r="B1078" s="12">
        <f>SUM(XFD1079,XFD1089,XFD1095)</f>
        <v>7628</v>
      </c>
    </row>
    <row r="1079" s="5" customFormat="1" ht="17.100000000000001" customHeight="1">
      <c r="A1079" s="14" t="s">
        <v>881</v>
      </c>
      <c r="B1079" s="12">
        <f>SUM(XFD1080:XFD1088)</f>
        <v>4018</v>
      </c>
    </row>
    <row r="1080" s="5" customFormat="1" ht="17.100000000000001" customHeight="1">
      <c r="A1080" s="13" t="s">
        <v>68</v>
      </c>
      <c r="B1080" s="12">
        <v>638</v>
      </c>
    </row>
    <row r="1081" s="5" customFormat="1" ht="17.100000000000001" customHeight="1">
      <c r="A1081" s="13" t="s">
        <v>69</v>
      </c>
      <c r="B1081" s="12">
        <v>0</v>
      </c>
    </row>
    <row r="1082" s="5" customFormat="1" ht="17.100000000000001" customHeight="1">
      <c r="A1082" s="13" t="s">
        <v>70</v>
      </c>
      <c r="B1082" s="12">
        <v>0</v>
      </c>
    </row>
    <row r="1083" s="5" customFormat="1" ht="17.100000000000001" customHeight="1">
      <c r="A1083" s="13" t="s">
        <v>882</v>
      </c>
      <c r="B1083" s="12">
        <v>0</v>
      </c>
    </row>
    <row r="1084" s="5" customFormat="1" ht="17.100000000000001" customHeight="1">
      <c r="A1084" s="13" t="s">
        <v>883</v>
      </c>
      <c r="B1084" s="12">
        <v>0</v>
      </c>
    </row>
    <row r="1085" s="5" customFormat="1" ht="17.100000000000001" customHeight="1">
      <c r="A1085" s="13" t="s">
        <v>884</v>
      </c>
      <c r="B1085" s="12">
        <v>0</v>
      </c>
    </row>
    <row r="1086" s="5" customFormat="1" ht="17.100000000000001" customHeight="1">
      <c r="A1086" s="13" t="s">
        <v>885</v>
      </c>
      <c r="B1086" s="12">
        <v>0</v>
      </c>
    </row>
    <row r="1087" s="5" customFormat="1" ht="17.100000000000001" customHeight="1">
      <c r="A1087" s="13" t="s">
        <v>77</v>
      </c>
      <c r="B1087" s="12">
        <v>44</v>
      </c>
    </row>
    <row r="1088" s="5" customFormat="1" ht="17.100000000000001" customHeight="1">
      <c r="A1088" s="13" t="s">
        <v>886</v>
      </c>
      <c r="B1088" s="12">
        <v>3336</v>
      </c>
    </row>
    <row r="1089" s="5" customFormat="1" ht="17.100000000000001" customHeight="1">
      <c r="A1089" s="14" t="s">
        <v>887</v>
      </c>
      <c r="B1089" s="12">
        <f>SUM(XFD1090:XFD1094)</f>
        <v>1994</v>
      </c>
    </row>
    <row r="1090" s="5" customFormat="1" ht="17.100000000000001" customHeight="1">
      <c r="A1090" s="13" t="s">
        <v>68</v>
      </c>
      <c r="B1090" s="12">
        <v>0</v>
      </c>
    </row>
    <row r="1091" s="5" customFormat="1" ht="17.100000000000001" customHeight="1">
      <c r="A1091" s="13" t="s">
        <v>69</v>
      </c>
      <c r="B1091" s="12">
        <v>0</v>
      </c>
    </row>
    <row r="1092" s="5" customFormat="1" ht="17.100000000000001" customHeight="1">
      <c r="A1092" s="13" t="s">
        <v>70</v>
      </c>
      <c r="B1092" s="12">
        <v>0</v>
      </c>
    </row>
    <row r="1093" s="5" customFormat="1" ht="17.100000000000001" customHeight="1">
      <c r="A1093" s="13" t="s">
        <v>888</v>
      </c>
      <c r="B1093" s="12">
        <v>0</v>
      </c>
    </row>
    <row r="1094" s="5" customFormat="1" ht="17.100000000000001" customHeight="1">
      <c r="A1094" s="13" t="s">
        <v>889</v>
      </c>
      <c r="B1094" s="12">
        <v>1994</v>
      </c>
    </row>
    <row r="1095" s="5" customFormat="1" ht="17.100000000000001" customHeight="1">
      <c r="A1095" s="14" t="s">
        <v>890</v>
      </c>
      <c r="B1095" s="12">
        <f>SUM(XFD1096:XFD1097)</f>
        <v>1616</v>
      </c>
    </row>
    <row r="1096" s="5" customFormat="1" ht="17.100000000000001" customHeight="1">
      <c r="A1096" s="13" t="s">
        <v>891</v>
      </c>
      <c r="B1096" s="12">
        <v>0</v>
      </c>
    </row>
    <row r="1097" s="5" customFormat="1" ht="17.100000000000001" customHeight="1">
      <c r="A1097" s="13" t="s">
        <v>892</v>
      </c>
      <c r="B1097" s="12">
        <v>1616</v>
      </c>
    </row>
    <row r="1098" s="5" customFormat="1" ht="17.100000000000001" customHeight="1">
      <c r="A1098" s="14" t="s">
        <v>893</v>
      </c>
      <c r="B1098" s="12">
        <f>SUM(XFD1099,XFD1106,XFD1116,XFD1122,XFD1125)</f>
        <v>360</v>
      </c>
    </row>
    <row r="1099" s="5" customFormat="1" ht="17.100000000000001" customHeight="1">
      <c r="A1099" s="14" t="s">
        <v>894</v>
      </c>
      <c r="B1099" s="12">
        <f>SUM(XFD1100:XFD1105)</f>
        <v>0</v>
      </c>
    </row>
    <row r="1100" s="5" customFormat="1" ht="17.100000000000001" customHeight="1">
      <c r="A1100" s="13" t="s">
        <v>68</v>
      </c>
      <c r="B1100" s="12">
        <v>0</v>
      </c>
    </row>
    <row r="1101" s="5" customFormat="1" ht="17.100000000000001" customHeight="1">
      <c r="A1101" s="13" t="s">
        <v>69</v>
      </c>
      <c r="B1101" s="12">
        <v>0</v>
      </c>
    </row>
    <row r="1102" s="5" customFormat="1" ht="17.100000000000001" customHeight="1">
      <c r="A1102" s="13" t="s">
        <v>70</v>
      </c>
      <c r="B1102" s="12">
        <v>0</v>
      </c>
    </row>
    <row r="1103" s="5" customFormat="1" ht="17.100000000000001" customHeight="1">
      <c r="A1103" s="13" t="s">
        <v>895</v>
      </c>
      <c r="B1103" s="12">
        <v>0</v>
      </c>
    </row>
    <row r="1104" s="5" customFormat="1" ht="17.100000000000001" customHeight="1">
      <c r="A1104" s="13" t="s">
        <v>77</v>
      </c>
      <c r="B1104" s="12">
        <v>0</v>
      </c>
    </row>
    <row r="1105" s="5" customFormat="1" ht="17.100000000000001" customHeight="1">
      <c r="A1105" s="13" t="s">
        <v>896</v>
      </c>
      <c r="B1105" s="12">
        <v>0</v>
      </c>
    </row>
    <row r="1106" s="5" customFormat="1" ht="17.100000000000001" customHeight="1">
      <c r="A1106" s="14" t="s">
        <v>897</v>
      </c>
      <c r="B1106" s="12">
        <f>SUM(XFD1107:XFD1115)</f>
        <v>0</v>
      </c>
    </row>
    <row r="1107" s="5" customFormat="1" ht="17.100000000000001" customHeight="1">
      <c r="A1107" s="13" t="s">
        <v>898</v>
      </c>
      <c r="B1107" s="12">
        <v>0</v>
      </c>
    </row>
    <row r="1108" s="5" customFormat="1" ht="17.100000000000001" customHeight="1">
      <c r="A1108" s="13" t="s">
        <v>899</v>
      </c>
      <c r="B1108" s="12">
        <v>0</v>
      </c>
    </row>
    <row r="1109" s="5" customFormat="1" ht="17.100000000000001" customHeight="1">
      <c r="A1109" s="13" t="s">
        <v>900</v>
      </c>
      <c r="B1109" s="12">
        <v>0</v>
      </c>
    </row>
    <row r="1110" s="5" customFormat="1" ht="17.100000000000001" customHeight="1">
      <c r="A1110" s="13" t="s">
        <v>901</v>
      </c>
      <c r="B1110" s="12">
        <v>0</v>
      </c>
    </row>
    <row r="1111" s="5" customFormat="1" ht="17.100000000000001" customHeight="1">
      <c r="A1111" s="13" t="s">
        <v>902</v>
      </c>
      <c r="B1111" s="12">
        <v>0</v>
      </c>
    </row>
    <row r="1112" s="5" customFormat="1" ht="17.100000000000001" customHeight="1">
      <c r="A1112" s="13" t="s">
        <v>903</v>
      </c>
      <c r="B1112" s="12">
        <v>0</v>
      </c>
    </row>
    <row r="1113" s="5" customFormat="1" ht="17.100000000000001" customHeight="1">
      <c r="A1113" s="13" t="s">
        <v>904</v>
      </c>
      <c r="B1113" s="12">
        <v>0</v>
      </c>
    </row>
    <row r="1114" s="5" customFormat="1" ht="17.100000000000001" customHeight="1">
      <c r="A1114" s="13" t="s">
        <v>905</v>
      </c>
      <c r="B1114" s="12">
        <v>0</v>
      </c>
    </row>
    <row r="1115" s="5" customFormat="1" ht="17.100000000000001" customHeight="1">
      <c r="A1115" s="13" t="s">
        <v>906</v>
      </c>
      <c r="B1115" s="12">
        <v>0</v>
      </c>
    </row>
    <row r="1116" s="5" customFormat="1" ht="17.100000000000001" customHeight="1">
      <c r="A1116" s="14" t="s">
        <v>907</v>
      </c>
      <c r="B1116" s="12">
        <f>SUM(XFD1117:XFD1121)</f>
        <v>360</v>
      </c>
    </row>
    <row r="1117" s="5" customFormat="1" ht="17.100000000000001" customHeight="1">
      <c r="A1117" s="13" t="s">
        <v>908</v>
      </c>
      <c r="B1117" s="12">
        <v>0</v>
      </c>
    </row>
    <row r="1118" s="5" customFormat="1" ht="17.100000000000001" customHeight="1">
      <c r="A1118" s="13" t="s">
        <v>909</v>
      </c>
      <c r="B1118" s="12">
        <v>0</v>
      </c>
    </row>
    <row r="1119" s="5" customFormat="1" ht="17.100000000000001" customHeight="1">
      <c r="A1119" s="13" t="s">
        <v>910</v>
      </c>
      <c r="B1119" s="12">
        <v>0</v>
      </c>
    </row>
    <row r="1120" s="5" customFormat="1" ht="17.100000000000001" customHeight="1">
      <c r="A1120" s="13" t="s">
        <v>911</v>
      </c>
      <c r="B1120" s="12">
        <v>0</v>
      </c>
    </row>
    <row r="1121" s="5" customFormat="1" ht="17.100000000000001" customHeight="1">
      <c r="A1121" s="13" t="s">
        <v>912</v>
      </c>
      <c r="B1121" s="12">
        <v>360</v>
      </c>
    </row>
    <row r="1122" s="5" customFormat="1" ht="17.100000000000001" customHeight="1">
      <c r="A1122" s="14" t="s">
        <v>913</v>
      </c>
      <c r="B1122" s="12">
        <f>SUM(XFD1123:XFD1124)</f>
        <v>0</v>
      </c>
    </row>
    <row r="1123" s="5" customFormat="1" ht="17.100000000000001" customHeight="1">
      <c r="A1123" s="13" t="s">
        <v>914</v>
      </c>
      <c r="B1123" s="12">
        <v>0</v>
      </c>
    </row>
    <row r="1124" s="5" customFormat="1" ht="17.100000000000001" customHeight="1">
      <c r="A1124" s="13" t="s">
        <v>915</v>
      </c>
      <c r="B1124" s="12">
        <v>0</v>
      </c>
    </row>
    <row r="1125" s="5" customFormat="1" ht="17.100000000000001" customHeight="1">
      <c r="A1125" s="14" t="s">
        <v>916</v>
      </c>
      <c r="B1125" s="12">
        <f>SUM(XFD1126:XFD1127)</f>
        <v>0</v>
      </c>
    </row>
    <row r="1126" s="5" customFormat="1" ht="17.100000000000001" customHeight="1">
      <c r="A1126" s="13" t="s">
        <v>917</v>
      </c>
      <c r="B1126" s="12">
        <v>0</v>
      </c>
    </row>
    <row r="1127" s="5" customFormat="1" ht="17.100000000000001" customHeight="1">
      <c r="A1127" s="13" t="s">
        <v>918</v>
      </c>
      <c r="B1127" s="12">
        <v>0</v>
      </c>
    </row>
    <row r="1128" s="5" customFormat="1" ht="17.100000000000001" customHeight="1">
      <c r="A1128" s="14" t="s">
        <v>919</v>
      </c>
      <c r="B1128" s="12">
        <f>SUM(XFD1129:XFD1137)</f>
        <v>190</v>
      </c>
    </row>
    <row r="1129" s="5" customFormat="1" ht="17.100000000000001" customHeight="1">
      <c r="A1129" s="14" t="s">
        <v>920</v>
      </c>
      <c r="B1129" s="12">
        <v>130</v>
      </c>
    </row>
    <row r="1130" s="5" customFormat="1" ht="17.100000000000001" customHeight="1">
      <c r="A1130" s="14" t="s">
        <v>921</v>
      </c>
      <c r="B1130" s="12">
        <v>0</v>
      </c>
    </row>
    <row r="1131" s="5" customFormat="1" ht="17.100000000000001" customHeight="1">
      <c r="A1131" s="14" t="s">
        <v>922</v>
      </c>
      <c r="B1131" s="12">
        <v>0</v>
      </c>
    </row>
    <row r="1132" s="5" customFormat="1" ht="17.100000000000001" customHeight="1">
      <c r="A1132" s="14" t="s">
        <v>923</v>
      </c>
      <c r="B1132" s="12">
        <v>0</v>
      </c>
    </row>
    <row r="1133" s="5" customFormat="1" ht="17.100000000000001" customHeight="1">
      <c r="A1133" s="14" t="s">
        <v>924</v>
      </c>
      <c r="B1133" s="12">
        <v>0</v>
      </c>
    </row>
    <row r="1134" s="5" customFormat="1" ht="16.899999999999999" customHeight="1">
      <c r="A1134" s="14" t="s">
        <v>700</v>
      </c>
      <c r="B1134" s="12">
        <v>0</v>
      </c>
    </row>
    <row r="1135" s="5" customFormat="1" ht="16.899999999999999" customHeight="1">
      <c r="A1135" s="14" t="s">
        <v>925</v>
      </c>
      <c r="B1135" s="12">
        <v>0</v>
      </c>
    </row>
    <row r="1136" s="5" customFormat="1" ht="17.100000000000001" customHeight="1">
      <c r="A1136" s="14" t="s">
        <v>926</v>
      </c>
      <c r="B1136" s="12">
        <v>0</v>
      </c>
    </row>
    <row r="1137" s="5" customFormat="1" ht="17.100000000000001" customHeight="1">
      <c r="A1137" s="14" t="s">
        <v>927</v>
      </c>
      <c r="B1137" s="12">
        <v>60</v>
      </c>
    </row>
    <row r="1138" s="5" customFormat="1" ht="17.100000000000001" customHeight="1">
      <c r="A1138" s="14" t="s">
        <v>928</v>
      </c>
      <c r="B1138" s="12">
        <f>SUM(XFD1139,XFD1166,XFD1181)</f>
        <v>6476</v>
      </c>
    </row>
    <row r="1139" s="5" customFormat="1" ht="17.100000000000001" customHeight="1">
      <c r="A1139" s="14" t="s">
        <v>929</v>
      </c>
      <c r="B1139" s="12">
        <f>SUM(XFD1140:XFD1165)</f>
        <v>5560</v>
      </c>
    </row>
    <row r="1140" s="5" customFormat="1" ht="17.100000000000001" customHeight="1">
      <c r="A1140" s="13" t="s">
        <v>68</v>
      </c>
      <c r="B1140" s="12">
        <v>667</v>
      </c>
    </row>
    <row r="1141" s="5" customFormat="1" ht="17.100000000000001" customHeight="1">
      <c r="A1141" s="13" t="s">
        <v>69</v>
      </c>
      <c r="B1141" s="12">
        <v>0</v>
      </c>
    </row>
    <row r="1142" s="5" customFormat="1" ht="17.100000000000001" customHeight="1">
      <c r="A1142" s="13" t="s">
        <v>70</v>
      </c>
      <c r="B1142" s="12">
        <v>0</v>
      </c>
    </row>
    <row r="1143" s="5" customFormat="1" ht="17.100000000000001" customHeight="1">
      <c r="A1143" s="13" t="s">
        <v>930</v>
      </c>
      <c r="B1143" s="12">
        <v>0</v>
      </c>
    </row>
    <row r="1144" s="5" customFormat="1" ht="17.100000000000001" customHeight="1">
      <c r="A1144" s="13" t="s">
        <v>931</v>
      </c>
      <c r="B1144" s="12">
        <v>0</v>
      </c>
    </row>
    <row r="1145" s="5" customFormat="1" ht="17.100000000000001" customHeight="1">
      <c r="A1145" s="13" t="s">
        <v>932</v>
      </c>
      <c r="B1145" s="12">
        <v>0</v>
      </c>
    </row>
    <row r="1146" s="5" customFormat="1" ht="17.100000000000001" customHeight="1">
      <c r="A1146" s="13" t="s">
        <v>933</v>
      </c>
      <c r="B1146" s="12">
        <v>0</v>
      </c>
    </row>
    <row r="1147" s="5" customFormat="1" ht="17.100000000000001" customHeight="1">
      <c r="A1147" s="13" t="s">
        <v>934</v>
      </c>
      <c r="B1147" s="12">
        <v>0</v>
      </c>
    </row>
    <row r="1148" s="5" customFormat="1" ht="17.100000000000001" customHeight="1">
      <c r="A1148" s="13" t="s">
        <v>935</v>
      </c>
      <c r="B1148" s="12">
        <v>0</v>
      </c>
    </row>
    <row r="1149" s="5" customFormat="1" ht="17.100000000000001" customHeight="1">
      <c r="A1149" s="13" t="s">
        <v>936</v>
      </c>
      <c r="B1149" s="12">
        <v>0</v>
      </c>
    </row>
    <row r="1150" s="5" customFormat="1" ht="17.100000000000001" customHeight="1">
      <c r="A1150" s="13" t="s">
        <v>937</v>
      </c>
      <c r="B1150" s="12">
        <v>0</v>
      </c>
    </row>
    <row r="1151" s="5" customFormat="1" ht="17.100000000000001" customHeight="1">
      <c r="A1151" s="13" t="s">
        <v>938</v>
      </c>
      <c r="B1151" s="12">
        <v>0</v>
      </c>
    </row>
    <row r="1152" s="5" customFormat="1" ht="17.100000000000001" customHeight="1">
      <c r="A1152" s="13" t="s">
        <v>939</v>
      </c>
      <c r="B1152" s="12">
        <v>0</v>
      </c>
    </row>
    <row r="1153" s="5" customFormat="1" ht="17.100000000000001" customHeight="1">
      <c r="A1153" s="13" t="s">
        <v>940</v>
      </c>
      <c r="B1153" s="12">
        <v>0</v>
      </c>
    </row>
    <row r="1154" s="5" customFormat="1" ht="17.100000000000001" customHeight="1">
      <c r="A1154" s="13" t="s">
        <v>941</v>
      </c>
      <c r="B1154" s="12">
        <v>0</v>
      </c>
    </row>
    <row r="1155" s="5" customFormat="1" ht="17.100000000000001" customHeight="1">
      <c r="A1155" s="13" t="s">
        <v>942</v>
      </c>
      <c r="B1155" s="12">
        <v>0</v>
      </c>
    </row>
    <row r="1156" s="5" customFormat="1" ht="17.100000000000001" customHeight="1">
      <c r="A1156" s="13" t="s">
        <v>943</v>
      </c>
      <c r="B1156" s="12">
        <v>0</v>
      </c>
    </row>
    <row r="1157" s="5" customFormat="1" ht="17.100000000000001" customHeight="1">
      <c r="A1157" s="13" t="s">
        <v>944</v>
      </c>
      <c r="B1157" s="12">
        <v>0</v>
      </c>
    </row>
    <row r="1158" s="5" customFormat="1" ht="17.100000000000001" customHeight="1">
      <c r="A1158" s="13" t="s">
        <v>945</v>
      </c>
      <c r="B1158" s="12">
        <v>0</v>
      </c>
    </row>
    <row r="1159" s="5" customFormat="1" ht="17.100000000000001" customHeight="1">
      <c r="A1159" s="13" t="s">
        <v>946</v>
      </c>
      <c r="B1159" s="12">
        <v>0</v>
      </c>
    </row>
    <row r="1160" s="5" customFormat="1" ht="17.100000000000001" customHeight="1">
      <c r="A1160" s="13" t="s">
        <v>947</v>
      </c>
      <c r="B1160" s="12">
        <v>0</v>
      </c>
    </row>
    <row r="1161" s="5" customFormat="1" ht="17.100000000000001" customHeight="1">
      <c r="A1161" s="13" t="s">
        <v>948</v>
      </c>
      <c r="B1161" s="12">
        <v>0</v>
      </c>
    </row>
    <row r="1162" s="5" customFormat="1" ht="16.899999999999999" customHeight="1">
      <c r="A1162" s="13" t="s">
        <v>949</v>
      </c>
      <c r="B1162" s="12">
        <v>0</v>
      </c>
    </row>
    <row r="1163" s="5" customFormat="1" ht="16.899999999999999" customHeight="1">
      <c r="A1163" s="13" t="s">
        <v>950</v>
      </c>
      <c r="B1163" s="12">
        <v>16</v>
      </c>
    </row>
    <row r="1164" s="5" customFormat="1" ht="16.899999999999999" customHeight="1">
      <c r="A1164" s="13" t="s">
        <v>77</v>
      </c>
      <c r="B1164" s="12">
        <v>1546</v>
      </c>
    </row>
    <row r="1165" s="5" customFormat="1" ht="16.899999999999999" customHeight="1">
      <c r="A1165" s="13" t="s">
        <v>951</v>
      </c>
      <c r="B1165" s="12">
        <v>3331</v>
      </c>
    </row>
    <row r="1166" s="5" customFormat="1" ht="16.899999999999999" customHeight="1">
      <c r="A1166" s="14" t="s">
        <v>952</v>
      </c>
      <c r="B1166" s="12">
        <f>SUM(XFD1167:XFD1180)</f>
        <v>916</v>
      </c>
    </row>
    <row r="1167" s="5" customFormat="1" ht="16.899999999999999" customHeight="1">
      <c r="A1167" s="13" t="s">
        <v>68</v>
      </c>
      <c r="B1167" s="12">
        <v>119</v>
      </c>
    </row>
    <row r="1168" s="5" customFormat="1" ht="16.899999999999999" customHeight="1">
      <c r="A1168" s="13" t="s">
        <v>69</v>
      </c>
      <c r="B1168" s="12">
        <v>0</v>
      </c>
    </row>
    <row r="1169" s="5" customFormat="1" ht="16.899999999999999" customHeight="1">
      <c r="A1169" s="13" t="s">
        <v>70</v>
      </c>
      <c r="B1169" s="12">
        <v>0</v>
      </c>
    </row>
    <row r="1170" s="5" customFormat="1" ht="16.899999999999999" customHeight="1">
      <c r="A1170" s="13" t="s">
        <v>953</v>
      </c>
      <c r="B1170" s="12">
        <v>0</v>
      </c>
    </row>
    <row r="1171" s="5" customFormat="1" ht="16.899999999999999" customHeight="1">
      <c r="A1171" s="13" t="s">
        <v>954</v>
      </c>
      <c r="B1171" s="12">
        <v>0</v>
      </c>
    </row>
    <row r="1172" s="5" customFormat="1" ht="17.100000000000001" customHeight="1">
      <c r="A1172" s="13" t="s">
        <v>955</v>
      </c>
      <c r="B1172" s="12">
        <v>0</v>
      </c>
    </row>
    <row r="1173" s="5" customFormat="1" ht="17.100000000000001" customHeight="1">
      <c r="A1173" s="13" t="s">
        <v>956</v>
      </c>
      <c r="B1173" s="12">
        <v>0</v>
      </c>
    </row>
    <row r="1174" s="5" customFormat="1" ht="17.100000000000001" customHeight="1">
      <c r="A1174" s="13" t="s">
        <v>957</v>
      </c>
      <c r="B1174" s="12">
        <v>56</v>
      </c>
    </row>
    <row r="1175" s="5" customFormat="1" ht="17.100000000000001" customHeight="1">
      <c r="A1175" s="13" t="s">
        <v>958</v>
      </c>
      <c r="B1175" s="12">
        <v>80</v>
      </c>
    </row>
    <row r="1176" s="5" customFormat="1" ht="17.100000000000001" customHeight="1">
      <c r="A1176" s="13" t="s">
        <v>959</v>
      </c>
      <c r="B1176" s="12">
        <v>290</v>
      </c>
    </row>
    <row r="1177" s="5" customFormat="1" ht="17.100000000000001" customHeight="1">
      <c r="A1177" s="13" t="s">
        <v>960</v>
      </c>
      <c r="B1177" s="12">
        <v>0</v>
      </c>
    </row>
    <row r="1178" s="5" customFormat="1" ht="17.100000000000001" customHeight="1">
      <c r="A1178" s="13" t="s">
        <v>961</v>
      </c>
      <c r="B1178" s="12">
        <v>0</v>
      </c>
    </row>
    <row r="1179" s="5" customFormat="1" ht="17.100000000000001" customHeight="1">
      <c r="A1179" s="13" t="s">
        <v>962</v>
      </c>
      <c r="B1179" s="12">
        <v>0</v>
      </c>
    </row>
    <row r="1180" s="5" customFormat="1" ht="17.100000000000001" customHeight="1">
      <c r="A1180" s="13" t="s">
        <v>963</v>
      </c>
      <c r="B1180" s="12">
        <v>371</v>
      </c>
    </row>
    <row r="1181" s="5" customFormat="1" ht="17.100000000000001" customHeight="1">
      <c r="A1181" s="14" t="s">
        <v>964</v>
      </c>
      <c r="B1181" s="12">
        <f>XFD1182</f>
        <v>0</v>
      </c>
    </row>
    <row r="1182" s="5" customFormat="1" ht="17.100000000000001" customHeight="1">
      <c r="A1182" s="13" t="s">
        <v>965</v>
      </c>
      <c r="B1182" s="12">
        <v>0</v>
      </c>
    </row>
    <row r="1183" s="5" customFormat="1" ht="17.100000000000001" customHeight="1">
      <c r="A1183" s="14" t="s">
        <v>966</v>
      </c>
      <c r="B1183" s="12">
        <f>SUM(XFD1184,XFD1195,XFD1199)</f>
        <v>11483</v>
      </c>
    </row>
    <row r="1184" s="5" customFormat="1" ht="17.100000000000001" customHeight="1">
      <c r="A1184" s="14" t="s">
        <v>967</v>
      </c>
      <c r="B1184" s="12">
        <f>SUM(XFD1185:XFD1194)</f>
        <v>3214</v>
      </c>
    </row>
    <row r="1185" s="5" customFormat="1" ht="17.100000000000001" customHeight="1">
      <c r="A1185" s="13" t="s">
        <v>968</v>
      </c>
      <c r="B1185" s="12">
        <v>0</v>
      </c>
    </row>
    <row r="1186" s="5" customFormat="1" ht="17.100000000000001" customHeight="1">
      <c r="A1186" s="13" t="s">
        <v>969</v>
      </c>
      <c r="B1186" s="12">
        <v>0</v>
      </c>
    </row>
    <row r="1187" s="5" customFormat="1" ht="17.100000000000001" customHeight="1">
      <c r="A1187" s="13" t="s">
        <v>970</v>
      </c>
      <c r="B1187" s="12">
        <v>0</v>
      </c>
    </row>
    <row r="1188" s="5" customFormat="1" ht="17.100000000000001" customHeight="1">
      <c r="A1188" s="13" t="s">
        <v>971</v>
      </c>
      <c r="B1188" s="12">
        <v>0</v>
      </c>
    </row>
    <row r="1189" s="5" customFormat="1" ht="17.100000000000001" customHeight="1">
      <c r="A1189" s="13" t="s">
        <v>972</v>
      </c>
      <c r="B1189" s="12">
        <v>0</v>
      </c>
    </row>
    <row r="1190" s="5" customFormat="1" ht="17.100000000000001" customHeight="1">
      <c r="A1190" s="13" t="s">
        <v>973</v>
      </c>
      <c r="B1190" s="12">
        <v>2882</v>
      </c>
    </row>
    <row r="1191" s="5" customFormat="1" ht="17.100000000000001" customHeight="1">
      <c r="A1191" s="13" t="s">
        <v>974</v>
      </c>
      <c r="B1191" s="12">
        <v>252</v>
      </c>
    </row>
    <row r="1192" s="5" customFormat="1" ht="17.100000000000001" customHeight="1">
      <c r="A1192" s="13" t="s">
        <v>975</v>
      </c>
      <c r="B1192" s="12">
        <v>80</v>
      </c>
    </row>
    <row r="1193" s="5" customFormat="1" ht="17.100000000000001" customHeight="1">
      <c r="A1193" s="13" t="s">
        <v>976</v>
      </c>
      <c r="B1193" s="12">
        <v>0</v>
      </c>
    </row>
    <row r="1194" s="5" customFormat="1" ht="17.100000000000001" customHeight="1">
      <c r="A1194" s="13" t="s">
        <v>977</v>
      </c>
      <c r="B1194" s="12">
        <v>0</v>
      </c>
    </row>
    <row r="1195" s="5" customFormat="1" ht="17.100000000000001" customHeight="1">
      <c r="A1195" s="14" t="s">
        <v>978</v>
      </c>
      <c r="B1195" s="12">
        <f>SUM(XFD1196:XFD1198)</f>
        <v>7273</v>
      </c>
    </row>
    <row r="1196" s="5" customFormat="1" ht="17.100000000000001" customHeight="1">
      <c r="A1196" s="13" t="s">
        <v>979</v>
      </c>
      <c r="B1196" s="12">
        <v>6264</v>
      </c>
    </row>
    <row r="1197" s="5" customFormat="1" ht="17.100000000000001" customHeight="1">
      <c r="A1197" s="13" t="s">
        <v>980</v>
      </c>
      <c r="B1197" s="12">
        <v>1009</v>
      </c>
    </row>
    <row r="1198" s="5" customFormat="1" ht="17.100000000000001" customHeight="1">
      <c r="A1198" s="13" t="s">
        <v>981</v>
      </c>
      <c r="B1198" s="12">
        <v>0</v>
      </c>
    </row>
    <row r="1199" s="5" customFormat="1" ht="17.100000000000001" customHeight="1">
      <c r="A1199" s="14" t="s">
        <v>982</v>
      </c>
      <c r="B1199" s="12">
        <f>SUM(XFD1200:XFD1202)</f>
        <v>996</v>
      </c>
    </row>
    <row r="1200" s="5" customFormat="1" ht="16.899999999999999" customHeight="1">
      <c r="A1200" s="13" t="s">
        <v>983</v>
      </c>
      <c r="B1200" s="12">
        <v>0</v>
      </c>
    </row>
    <row r="1201" s="5" customFormat="1" ht="16.899999999999999" customHeight="1">
      <c r="A1201" s="13" t="s">
        <v>984</v>
      </c>
      <c r="B1201" s="12">
        <v>996</v>
      </c>
    </row>
    <row r="1202" s="5" customFormat="1" ht="17.100000000000001" customHeight="1">
      <c r="A1202" s="13" t="s">
        <v>985</v>
      </c>
      <c r="B1202" s="12">
        <v>0</v>
      </c>
    </row>
    <row r="1203" s="5" customFormat="1" ht="17.100000000000001" customHeight="1">
      <c r="A1203" s="14" t="s">
        <v>986</v>
      </c>
      <c r="B1203" s="12">
        <f>SUM(XFD1204,XFD1222,XFD1228,XFD1234)</f>
        <v>849</v>
      </c>
    </row>
    <row r="1204" s="5" customFormat="1" ht="17.100000000000001" customHeight="1">
      <c r="A1204" s="14" t="s">
        <v>987</v>
      </c>
      <c r="B1204" s="12">
        <f>SUM(XFD1205:XFD1221)</f>
        <v>82</v>
      </c>
    </row>
    <row r="1205" s="5" customFormat="1" ht="17.100000000000001" customHeight="1">
      <c r="A1205" s="13" t="s">
        <v>68</v>
      </c>
      <c r="B1205" s="12">
        <v>0</v>
      </c>
    </row>
    <row r="1206" s="5" customFormat="1" ht="17.100000000000001" customHeight="1">
      <c r="A1206" s="13" t="s">
        <v>69</v>
      </c>
      <c r="B1206" s="12">
        <v>3</v>
      </c>
    </row>
    <row r="1207" s="5" customFormat="1" ht="17.100000000000001" customHeight="1">
      <c r="A1207" s="13" t="s">
        <v>70</v>
      </c>
      <c r="B1207" s="12">
        <v>0</v>
      </c>
    </row>
    <row r="1208" s="5" customFormat="1" ht="17.100000000000001" customHeight="1">
      <c r="A1208" s="13" t="s">
        <v>988</v>
      </c>
      <c r="B1208" s="12">
        <v>0</v>
      </c>
    </row>
    <row r="1209" s="5" customFormat="1" ht="17.100000000000001" customHeight="1">
      <c r="A1209" s="13" t="s">
        <v>989</v>
      </c>
      <c r="B1209" s="12">
        <v>0</v>
      </c>
    </row>
    <row r="1210" s="5" customFormat="1" ht="17.100000000000001" customHeight="1">
      <c r="A1210" s="13" t="s">
        <v>990</v>
      </c>
      <c r="B1210" s="12">
        <v>0</v>
      </c>
    </row>
    <row r="1211" s="5" customFormat="1" ht="17.100000000000001" customHeight="1">
      <c r="A1211" s="13" t="s">
        <v>991</v>
      </c>
      <c r="B1211" s="12">
        <v>0</v>
      </c>
    </row>
    <row r="1212" s="5" customFormat="1" ht="17.100000000000001" customHeight="1">
      <c r="A1212" s="13" t="s">
        <v>992</v>
      </c>
      <c r="B1212" s="12">
        <v>3</v>
      </c>
    </row>
    <row r="1213" s="5" customFormat="1" ht="17.100000000000001" customHeight="1">
      <c r="A1213" s="13" t="s">
        <v>993</v>
      </c>
      <c r="B1213" s="12">
        <v>0</v>
      </c>
    </row>
    <row r="1214" s="5" customFormat="1" ht="17.100000000000001" customHeight="1">
      <c r="A1214" s="13" t="s">
        <v>994</v>
      </c>
      <c r="B1214" s="12">
        <v>0</v>
      </c>
    </row>
    <row r="1215" s="5" customFormat="1" ht="17.100000000000001" customHeight="1">
      <c r="A1215" s="13" t="s">
        <v>995</v>
      </c>
      <c r="B1215" s="12">
        <v>0</v>
      </c>
    </row>
    <row r="1216" s="5" customFormat="1" ht="17.100000000000001" customHeight="1">
      <c r="A1216" s="13" t="s">
        <v>996</v>
      </c>
      <c r="B1216" s="12">
        <v>0</v>
      </c>
    </row>
    <row r="1217" s="5" customFormat="1" ht="17.100000000000001" customHeight="1">
      <c r="A1217" s="13" t="s">
        <v>997</v>
      </c>
      <c r="B1217" s="12">
        <v>0</v>
      </c>
    </row>
    <row r="1218" s="5" customFormat="1" ht="17.100000000000001" customHeight="1">
      <c r="A1218" s="13" t="s">
        <v>998</v>
      </c>
      <c r="B1218" s="12">
        <v>0</v>
      </c>
    </row>
    <row r="1219" s="5" customFormat="1" ht="17.100000000000001" customHeight="1">
      <c r="A1219" s="13" t="s">
        <v>999</v>
      </c>
      <c r="B1219" s="12">
        <v>0</v>
      </c>
    </row>
    <row r="1220" s="5" customFormat="1" ht="17.100000000000001" customHeight="1">
      <c r="A1220" s="13" t="s">
        <v>77</v>
      </c>
      <c r="B1220" s="12">
        <v>28</v>
      </c>
    </row>
    <row r="1221" s="5" customFormat="1" ht="17.100000000000001" customHeight="1">
      <c r="A1221" s="13" t="s">
        <v>1000</v>
      </c>
      <c r="B1221" s="12">
        <v>48</v>
      </c>
    </row>
    <row r="1222" s="5" customFormat="1" ht="17.100000000000001" customHeight="1">
      <c r="A1222" s="14" t="s">
        <v>1001</v>
      </c>
      <c r="B1222" s="12">
        <f>SUM(XFD1223:XFD1227)</f>
        <v>0</v>
      </c>
    </row>
    <row r="1223" s="5" customFormat="1" ht="17.100000000000001" customHeight="1">
      <c r="A1223" s="13" t="s">
        <v>1002</v>
      </c>
      <c r="B1223" s="12">
        <v>0</v>
      </c>
    </row>
    <row r="1224" s="5" customFormat="1" ht="17.100000000000001" customHeight="1">
      <c r="A1224" s="13" t="s">
        <v>1003</v>
      </c>
      <c r="B1224" s="12">
        <v>0</v>
      </c>
    </row>
    <row r="1225" s="5" customFormat="1" ht="16.899999999999999" customHeight="1">
      <c r="A1225" s="13" t="s">
        <v>1004</v>
      </c>
      <c r="B1225" s="12">
        <v>0</v>
      </c>
    </row>
    <row r="1226" s="5" customFormat="1" ht="16.899999999999999" customHeight="1">
      <c r="A1226" s="13" t="s">
        <v>1005</v>
      </c>
      <c r="B1226" s="12">
        <v>0</v>
      </c>
    </row>
    <row r="1227" s="5" customFormat="1" ht="16.899999999999999" customHeight="1">
      <c r="A1227" s="13" t="s">
        <v>1006</v>
      </c>
      <c r="B1227" s="12">
        <v>0</v>
      </c>
    </row>
    <row r="1228" s="5" customFormat="1" ht="17.100000000000001" customHeight="1">
      <c r="A1228" s="14" t="s">
        <v>1007</v>
      </c>
      <c r="B1228" s="12">
        <f>SUM(XFD1229:XFD1233)</f>
        <v>767</v>
      </c>
    </row>
    <row r="1229" s="5" customFormat="1" ht="17.100000000000001" customHeight="1">
      <c r="A1229" s="13" t="s">
        <v>1008</v>
      </c>
      <c r="B1229" s="12">
        <v>767</v>
      </c>
    </row>
    <row r="1230" s="5" customFormat="1" ht="17.100000000000001" customHeight="1">
      <c r="A1230" s="13" t="s">
        <v>1009</v>
      </c>
      <c r="B1230" s="12">
        <v>0</v>
      </c>
    </row>
    <row r="1231" s="5" customFormat="1" ht="17.100000000000001" customHeight="1">
      <c r="A1231" s="13" t="s">
        <v>1010</v>
      </c>
      <c r="B1231" s="12">
        <v>0</v>
      </c>
    </row>
    <row r="1232" s="5" customFormat="1" ht="17.100000000000001" customHeight="1">
      <c r="A1232" s="13" t="s">
        <v>1011</v>
      </c>
      <c r="B1232" s="12">
        <v>0</v>
      </c>
    </row>
    <row r="1233" s="5" customFormat="1" ht="17.100000000000001" customHeight="1">
      <c r="A1233" s="13" t="s">
        <v>1012</v>
      </c>
      <c r="B1233" s="12">
        <v>0</v>
      </c>
    </row>
    <row r="1234" s="5" customFormat="1" ht="16.899999999999999" customHeight="1">
      <c r="A1234" s="14" t="s">
        <v>1013</v>
      </c>
      <c r="B1234" s="12">
        <f>SUM(XFD1235:XFD1246)</f>
        <v>0</v>
      </c>
    </row>
    <row r="1235" s="5" customFormat="1" ht="17.100000000000001" customHeight="1">
      <c r="A1235" s="13" t="s">
        <v>1014</v>
      </c>
      <c r="B1235" s="12">
        <v>0</v>
      </c>
    </row>
    <row r="1236" s="5" customFormat="1" ht="17.100000000000001" customHeight="1">
      <c r="A1236" s="13" t="s">
        <v>1015</v>
      </c>
      <c r="B1236" s="12">
        <v>0</v>
      </c>
    </row>
    <row r="1237" s="5" customFormat="1" ht="17.100000000000001" customHeight="1">
      <c r="A1237" s="13" t="s">
        <v>1016</v>
      </c>
      <c r="B1237" s="12">
        <v>0</v>
      </c>
    </row>
    <row r="1238" s="5" customFormat="1" ht="17.100000000000001" customHeight="1">
      <c r="A1238" s="13" t="s">
        <v>1017</v>
      </c>
      <c r="B1238" s="12">
        <v>0</v>
      </c>
    </row>
    <row r="1239" s="5" customFormat="1" ht="17.100000000000001" customHeight="1">
      <c r="A1239" s="13" t="s">
        <v>1018</v>
      </c>
      <c r="B1239" s="12">
        <v>0</v>
      </c>
    </row>
    <row r="1240" s="5" customFormat="1" ht="17.100000000000001" customHeight="1">
      <c r="A1240" s="13" t="s">
        <v>1019</v>
      </c>
      <c r="B1240" s="12">
        <v>0</v>
      </c>
    </row>
    <row r="1241" s="5" customFormat="1" ht="17.100000000000001" customHeight="1">
      <c r="A1241" s="13" t="s">
        <v>1020</v>
      </c>
      <c r="B1241" s="12">
        <v>0</v>
      </c>
    </row>
    <row r="1242" s="5" customFormat="1" ht="17.100000000000001" customHeight="1">
      <c r="A1242" s="13" t="s">
        <v>1021</v>
      </c>
      <c r="B1242" s="12">
        <v>0</v>
      </c>
    </row>
    <row r="1243" s="5" customFormat="1" ht="17.100000000000001" customHeight="1">
      <c r="A1243" s="13" t="s">
        <v>1022</v>
      </c>
      <c r="B1243" s="12">
        <v>0</v>
      </c>
    </row>
    <row r="1244" s="5" customFormat="1" ht="17.100000000000001" customHeight="1">
      <c r="A1244" s="13" t="s">
        <v>1023</v>
      </c>
      <c r="B1244" s="12">
        <v>0</v>
      </c>
    </row>
    <row r="1245" s="5" customFormat="1" ht="17.100000000000001" customHeight="1">
      <c r="A1245" s="13" t="s">
        <v>1024</v>
      </c>
      <c r="B1245" s="12">
        <v>0</v>
      </c>
    </row>
    <row r="1246" s="5" customFormat="1" ht="17.100000000000001" customHeight="1">
      <c r="A1246" s="13" t="s">
        <v>1025</v>
      </c>
      <c r="B1246" s="12">
        <v>0</v>
      </c>
    </row>
    <row r="1247" s="5" customFormat="1" ht="17.100000000000001" customHeight="1">
      <c r="A1247" s="14" t="s">
        <v>1026</v>
      </c>
      <c r="B1247" s="12">
        <f>SUM(XFD1248,XFD1259,XFD1265,XFD1273,XFD1286,XFD1290,XFD1294)</f>
        <v>4811</v>
      </c>
    </row>
    <row r="1248" s="5" customFormat="1" ht="17.100000000000001" customHeight="1">
      <c r="A1248" s="14" t="s">
        <v>1027</v>
      </c>
      <c r="B1248" s="12">
        <f>SUM(XFD1249:XFD1258)</f>
        <v>1977</v>
      </c>
    </row>
    <row r="1249" s="5" customFormat="1" ht="17.100000000000001" customHeight="1">
      <c r="A1249" s="13" t="s">
        <v>68</v>
      </c>
      <c r="B1249" s="12">
        <v>544</v>
      </c>
    </row>
    <row r="1250" s="5" customFormat="1" ht="17.100000000000001" customHeight="1">
      <c r="A1250" s="13" t="s">
        <v>69</v>
      </c>
      <c r="B1250" s="12">
        <v>80</v>
      </c>
    </row>
    <row r="1251" s="5" customFormat="1" ht="17.100000000000001" customHeight="1">
      <c r="A1251" s="13" t="s">
        <v>70</v>
      </c>
      <c r="B1251" s="12">
        <v>0</v>
      </c>
    </row>
    <row r="1252" s="5" customFormat="1" ht="17.100000000000001" customHeight="1">
      <c r="A1252" s="13" t="s">
        <v>1028</v>
      </c>
      <c r="B1252" s="12">
        <v>260</v>
      </c>
    </row>
    <row r="1253" s="5" customFormat="1" ht="16.899999999999999" customHeight="1">
      <c r="A1253" s="13" t="s">
        <v>1029</v>
      </c>
      <c r="B1253" s="12">
        <v>0</v>
      </c>
    </row>
    <row r="1254" s="5" customFormat="1" ht="17.100000000000001" customHeight="1">
      <c r="A1254" s="13" t="s">
        <v>1030</v>
      </c>
      <c r="B1254" s="12">
        <v>10</v>
      </c>
    </row>
    <row r="1255" s="5" customFormat="1" ht="17.100000000000001" customHeight="1">
      <c r="A1255" s="13" t="s">
        <v>1031</v>
      </c>
      <c r="B1255" s="12">
        <v>711</v>
      </c>
    </row>
    <row r="1256" s="5" customFormat="1" ht="17.100000000000001" customHeight="1">
      <c r="A1256" s="13" t="s">
        <v>1032</v>
      </c>
      <c r="B1256" s="12">
        <v>92</v>
      </c>
    </row>
    <row r="1257" s="5" customFormat="1" ht="17.100000000000001" customHeight="1">
      <c r="A1257" s="13" t="s">
        <v>77</v>
      </c>
      <c r="B1257" s="12">
        <v>116</v>
      </c>
    </row>
    <row r="1258" s="5" customFormat="1" ht="17.100000000000001" customHeight="1">
      <c r="A1258" s="13" t="s">
        <v>1033</v>
      </c>
      <c r="B1258" s="12">
        <v>164</v>
      </c>
    </row>
    <row r="1259" s="5" customFormat="1" ht="17.100000000000001" customHeight="1">
      <c r="A1259" s="14" t="s">
        <v>1034</v>
      </c>
      <c r="B1259" s="12">
        <f>SUM(XFD1260:XFD1264)</f>
        <v>2247</v>
      </c>
    </row>
    <row r="1260" s="5" customFormat="1" ht="17.100000000000001" customHeight="1">
      <c r="A1260" s="13" t="s">
        <v>68</v>
      </c>
      <c r="B1260" s="12">
        <v>1465</v>
      </c>
    </row>
    <row r="1261" s="5" customFormat="1" ht="17.100000000000001" customHeight="1">
      <c r="A1261" s="13" t="s">
        <v>69</v>
      </c>
      <c r="B1261" s="12">
        <v>0</v>
      </c>
    </row>
    <row r="1262" s="5" customFormat="1" ht="17.100000000000001" customHeight="1">
      <c r="A1262" s="13" t="s">
        <v>70</v>
      </c>
      <c r="B1262" s="12">
        <v>0</v>
      </c>
    </row>
    <row r="1263" s="5" customFormat="1" ht="17.100000000000001" customHeight="1">
      <c r="A1263" s="13" t="s">
        <v>1035</v>
      </c>
      <c r="B1263" s="12">
        <v>781</v>
      </c>
    </row>
    <row r="1264" s="5" customFormat="1" ht="17.100000000000001" customHeight="1">
      <c r="A1264" s="13" t="s">
        <v>1036</v>
      </c>
      <c r="B1264" s="12">
        <v>1</v>
      </c>
    </row>
    <row r="1265" s="5" customFormat="1" ht="17.100000000000001" customHeight="1">
      <c r="A1265" s="14" t="s">
        <v>1037</v>
      </c>
      <c r="B1265" s="12">
        <f>SUM(XFD1266:XFD1272)</f>
        <v>0</v>
      </c>
    </row>
    <row r="1266" s="5" customFormat="1" ht="17.100000000000001" customHeight="1">
      <c r="A1266" s="13" t="s">
        <v>68</v>
      </c>
      <c r="B1266" s="12">
        <v>0</v>
      </c>
    </row>
    <row r="1267" s="5" customFormat="1" ht="17.100000000000001" customHeight="1">
      <c r="A1267" s="13" t="s">
        <v>69</v>
      </c>
      <c r="B1267" s="12">
        <v>0</v>
      </c>
    </row>
    <row r="1268" s="5" customFormat="1" ht="17.100000000000001" customHeight="1">
      <c r="A1268" s="13" t="s">
        <v>70</v>
      </c>
      <c r="B1268" s="12">
        <v>0</v>
      </c>
    </row>
    <row r="1269" s="5" customFormat="1" ht="17.100000000000001" customHeight="1">
      <c r="A1269" s="13" t="s">
        <v>1038</v>
      </c>
      <c r="B1269" s="12">
        <v>0</v>
      </c>
    </row>
    <row r="1270" s="5" customFormat="1" ht="17.100000000000001" customHeight="1">
      <c r="A1270" s="13" t="s">
        <v>1039</v>
      </c>
      <c r="B1270" s="12">
        <v>0</v>
      </c>
    </row>
    <row r="1271" s="5" customFormat="1" ht="17.100000000000001" customHeight="1">
      <c r="A1271" s="13" t="s">
        <v>77</v>
      </c>
      <c r="B1271" s="12">
        <v>0</v>
      </c>
    </row>
    <row r="1272" s="5" customFormat="1" ht="17.100000000000001" customHeight="1">
      <c r="A1272" s="13" t="s">
        <v>1040</v>
      </c>
      <c r="B1272" s="12">
        <v>0</v>
      </c>
    </row>
    <row r="1273" s="5" customFormat="1" ht="17.100000000000001" customHeight="1">
      <c r="A1273" s="14" t="s">
        <v>1041</v>
      </c>
      <c r="B1273" s="12">
        <f>SUM(XFD1274:XFD1285)</f>
        <v>4</v>
      </c>
    </row>
    <row r="1274" s="5" customFormat="1" ht="17.100000000000001" customHeight="1">
      <c r="A1274" s="13" t="s">
        <v>68</v>
      </c>
      <c r="B1274" s="12">
        <v>0</v>
      </c>
    </row>
    <row r="1275" s="5" customFormat="1" ht="17.100000000000001" customHeight="1">
      <c r="A1275" s="13" t="s">
        <v>69</v>
      </c>
      <c r="B1275" s="12">
        <v>0</v>
      </c>
    </row>
    <row r="1276" s="5" customFormat="1" ht="17.100000000000001" customHeight="1">
      <c r="A1276" s="13" t="s">
        <v>70</v>
      </c>
      <c r="B1276" s="12">
        <v>0</v>
      </c>
    </row>
    <row r="1277" s="5" customFormat="1" ht="17.100000000000001" customHeight="1">
      <c r="A1277" s="13" t="s">
        <v>1042</v>
      </c>
      <c r="B1277" s="12">
        <v>0</v>
      </c>
    </row>
    <row r="1278" s="5" customFormat="1" ht="17.100000000000001" customHeight="1">
      <c r="A1278" s="13" t="s">
        <v>1043</v>
      </c>
      <c r="B1278" s="12">
        <v>0</v>
      </c>
    </row>
    <row r="1279" s="5" customFormat="1" ht="17.100000000000001" customHeight="1">
      <c r="A1279" s="13" t="s">
        <v>1044</v>
      </c>
      <c r="B1279" s="12">
        <v>0</v>
      </c>
    </row>
    <row r="1280" s="5" customFormat="1" ht="17.100000000000001" customHeight="1">
      <c r="A1280" s="13" t="s">
        <v>1045</v>
      </c>
      <c r="B1280" s="12">
        <v>0</v>
      </c>
    </row>
    <row r="1281" s="5" customFormat="1" ht="17.100000000000001" customHeight="1">
      <c r="A1281" s="13" t="s">
        <v>1046</v>
      </c>
      <c r="B1281" s="12">
        <v>0</v>
      </c>
    </row>
    <row r="1282" s="5" customFormat="1" ht="17.100000000000001" customHeight="1">
      <c r="A1282" s="13" t="s">
        <v>1047</v>
      </c>
      <c r="B1282" s="12">
        <v>0</v>
      </c>
    </row>
    <row r="1283" s="5" customFormat="1" ht="17.100000000000001" customHeight="1">
      <c r="A1283" s="13" t="s">
        <v>1048</v>
      </c>
      <c r="B1283" s="12">
        <v>0</v>
      </c>
    </row>
    <row r="1284" s="5" customFormat="1" ht="17.100000000000001" customHeight="1">
      <c r="A1284" s="13" t="s">
        <v>1049</v>
      </c>
      <c r="B1284" s="12">
        <v>0</v>
      </c>
    </row>
    <row r="1285" s="5" customFormat="1" ht="17.100000000000001" customHeight="1">
      <c r="A1285" s="13" t="s">
        <v>1050</v>
      </c>
      <c r="B1285" s="12">
        <v>4</v>
      </c>
    </row>
    <row r="1286" s="5" customFormat="1" ht="17.100000000000001" customHeight="1">
      <c r="A1286" s="14" t="s">
        <v>1051</v>
      </c>
      <c r="B1286" s="12">
        <f>SUM(XFD1287:XFD1289)</f>
        <v>530</v>
      </c>
    </row>
    <row r="1287" s="5" customFormat="1" ht="17.100000000000001" customHeight="1">
      <c r="A1287" s="13" t="s">
        <v>1052</v>
      </c>
      <c r="B1287" s="12">
        <v>530</v>
      </c>
    </row>
    <row r="1288" s="5" customFormat="1" ht="17.100000000000001" customHeight="1">
      <c r="A1288" s="13" t="s">
        <v>1053</v>
      </c>
      <c r="B1288" s="12">
        <v>0</v>
      </c>
    </row>
    <row r="1289" s="5" customFormat="1" ht="17.100000000000001" customHeight="1">
      <c r="A1289" s="13" t="s">
        <v>1054</v>
      </c>
      <c r="B1289" s="12">
        <v>0</v>
      </c>
    </row>
    <row r="1290" s="5" customFormat="1" ht="17.100000000000001" customHeight="1">
      <c r="A1290" s="14" t="s">
        <v>1055</v>
      </c>
      <c r="B1290" s="15">
        <f>SUM(XFD1291:XFD1293)</f>
        <v>25</v>
      </c>
    </row>
    <row r="1291" s="5" customFormat="1" ht="17.100000000000001" customHeight="1">
      <c r="A1291" s="13" t="s">
        <v>1056</v>
      </c>
      <c r="B1291" s="12">
        <v>15</v>
      </c>
    </row>
    <row r="1292" s="5" customFormat="1" ht="17.100000000000001" customHeight="1">
      <c r="A1292" s="13" t="s">
        <v>1057</v>
      </c>
      <c r="B1292" s="12">
        <v>0</v>
      </c>
    </row>
    <row r="1293" s="5" customFormat="1" ht="17.100000000000001" customHeight="1">
      <c r="A1293" s="13" t="s">
        <v>1058</v>
      </c>
      <c r="B1293" s="12">
        <v>10</v>
      </c>
    </row>
    <row r="1294" s="5" customFormat="1" ht="17.100000000000001" customHeight="1">
      <c r="A1294" s="14" t="s">
        <v>1059</v>
      </c>
      <c r="B1294" s="12">
        <f t="shared" ref="B1294:B1297" si="3">XFD1295</f>
        <v>28</v>
      </c>
    </row>
    <row r="1295" s="5" customFormat="1" ht="17.100000000000001" customHeight="1">
      <c r="A1295" s="13" t="s">
        <v>1060</v>
      </c>
      <c r="B1295" s="12">
        <v>28</v>
      </c>
    </row>
    <row r="1296" s="5" customFormat="1" ht="17.100000000000001" customHeight="1">
      <c r="A1296" s="14" t="s">
        <v>1061</v>
      </c>
      <c r="B1296" s="12">
        <f t="shared" si="3"/>
        <v>553</v>
      </c>
    </row>
    <row r="1297" s="5" customFormat="1" ht="17.100000000000001" customHeight="1">
      <c r="A1297" s="14" t="s">
        <v>1062</v>
      </c>
      <c r="B1297" s="12">
        <f t="shared" si="3"/>
        <v>553</v>
      </c>
    </row>
    <row r="1298" s="5" customFormat="1" ht="17.100000000000001" customHeight="1">
      <c r="A1298" s="13" t="s">
        <v>1063</v>
      </c>
      <c r="B1298" s="12">
        <v>553</v>
      </c>
    </row>
    <row r="1299" s="5" customFormat="1" ht="17.100000000000001" customHeight="1">
      <c r="A1299" s="14" t="s">
        <v>1064</v>
      </c>
      <c r="B1299" s="12">
        <f>SUM(XFD1300,XFD1301,XFD1306)</f>
        <v>7170</v>
      </c>
    </row>
    <row r="1300" s="5" customFormat="1" ht="17.100000000000001" customHeight="1">
      <c r="A1300" s="14" t="s">
        <v>1065</v>
      </c>
      <c r="B1300" s="12">
        <v>0</v>
      </c>
    </row>
    <row r="1301" s="5" customFormat="1" ht="17.100000000000001" customHeight="1">
      <c r="A1301" s="14" t="s">
        <v>1066</v>
      </c>
      <c r="B1301" s="12">
        <f>SUM(XFD1302:XFD1305)</f>
        <v>0</v>
      </c>
    </row>
    <row r="1302" s="5" customFormat="1" ht="17.100000000000001" customHeight="1">
      <c r="A1302" s="13" t="s">
        <v>1067</v>
      </c>
      <c r="B1302" s="12">
        <v>0</v>
      </c>
    </row>
    <row r="1303" s="5" customFormat="1" ht="17.100000000000001" customHeight="1">
      <c r="A1303" s="13" t="s">
        <v>1068</v>
      </c>
      <c r="B1303" s="12">
        <v>0</v>
      </c>
    </row>
    <row r="1304" s="5" customFormat="1" ht="17.100000000000001" customHeight="1">
      <c r="A1304" s="13" t="s">
        <v>1069</v>
      </c>
      <c r="B1304" s="12">
        <v>0</v>
      </c>
    </row>
    <row r="1305" s="5" customFormat="1" ht="17.100000000000001" customHeight="1">
      <c r="A1305" s="13" t="s">
        <v>1070</v>
      </c>
      <c r="B1305" s="12">
        <v>0</v>
      </c>
    </row>
    <row r="1306" s="5" customFormat="1" ht="17.100000000000001" customHeight="1">
      <c r="A1306" s="14" t="s">
        <v>1071</v>
      </c>
      <c r="B1306" s="12">
        <f>SUM(XFD1307:XFD1310)</f>
        <v>7170</v>
      </c>
    </row>
    <row r="1307" s="5" customFormat="1" ht="17.100000000000001" customHeight="1">
      <c r="A1307" s="13" t="s">
        <v>1072</v>
      </c>
      <c r="B1307" s="12">
        <v>6702</v>
      </c>
    </row>
    <row r="1308" s="5" customFormat="1" ht="17.100000000000001" customHeight="1">
      <c r="A1308" s="13" t="s">
        <v>1073</v>
      </c>
      <c r="B1308" s="12">
        <v>0</v>
      </c>
    </row>
    <row r="1309" s="5" customFormat="1" ht="17.100000000000001" customHeight="1">
      <c r="A1309" s="13" t="s">
        <v>1074</v>
      </c>
      <c r="B1309" s="12">
        <v>468</v>
      </c>
    </row>
    <row r="1310" s="5" customFormat="1" ht="16.899999999999999" customHeight="1">
      <c r="A1310" s="13" t="s">
        <v>1075</v>
      </c>
      <c r="B1310" s="12">
        <v>0</v>
      </c>
    </row>
    <row r="1311" s="5" customFormat="1" ht="17.100000000000001" customHeight="1">
      <c r="A1311" s="14" t="s">
        <v>1076</v>
      </c>
      <c r="B1311" s="12">
        <f>XFD1312+XFD1313+XFD1314</f>
        <v>15</v>
      </c>
    </row>
    <row r="1312" s="5" customFormat="1" ht="17.100000000000001" customHeight="1">
      <c r="A1312" s="14" t="s">
        <v>1077</v>
      </c>
      <c r="B1312" s="12">
        <v>0</v>
      </c>
    </row>
    <row r="1313" s="5" customFormat="1" ht="17.100000000000001" customHeight="1">
      <c r="A1313" s="14" t="s">
        <v>1078</v>
      </c>
      <c r="B1313" s="12">
        <v>0</v>
      </c>
    </row>
    <row r="1314" s="5" customFormat="1" ht="17.100000000000001" customHeight="1">
      <c r="A1314" s="14" t="s">
        <v>1079</v>
      </c>
      <c r="B1314" s="12">
        <v>15</v>
      </c>
    </row>
    <row r="1316" s="5" customFormat="1" ht="16.899999999999999" customHeight="1"/>
  </sheetData>
  <mergeCells count="3">
    <mergeCell ref="A1:B1"/>
    <mergeCell ref="A2:B2"/>
    <mergeCell ref="A3:B3"/>
  </mergeCells>
  <printOptions headings="0" gridLines="0"/>
  <pageMargins left="0.90486100000000014" right="0.74791700000000005" top="0.35416699999999995" bottom="0.55069399999999991" header="0.19652799999999998" footer="0"/>
  <pageSetup paperSize="9" scale="80" firstPageNumber="1" fitToWidth="1" fitToHeight="1" pageOrder="downThenOver" orientation="portrait" usePrinterDefaults="1" blackAndWhite="0" draft="0" cellComments="none" useFirstPageNumber="0" errors="displayed" horizontalDpi="60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showZeros="0" zoomScale="100" workbookViewId="0">
      <selection activeCell="B12" activeCellId="0" sqref="B12"/>
    </sheetView>
  </sheetViews>
  <sheetFormatPr baseColWidth="8" defaultColWidth="9.1640599999999992" defaultRowHeight="14.25" customHeight="1"/>
  <cols>
    <col customWidth="1" min="1" max="1" style="5" width="8.75"/>
    <col customWidth="1" min="2" max="2" style="5" width="35.375"/>
    <col customWidth="1" min="3" max="3" style="23" width="29.625"/>
    <col customWidth="1" min="4" max="4" style="5" width="14.875"/>
    <col customWidth="1" min="5" max="251" style="5" width="9.125"/>
    <col customWidth="1" min="252" max="257" style="5" width="9.1640599999999992"/>
  </cols>
  <sheetData>
    <row r="1" s="5" customFormat="1" ht="42.75" customHeight="1">
      <c r="A1" s="20" t="s">
        <v>1083</v>
      </c>
      <c r="B1" s="20"/>
      <c r="C1" s="24"/>
    </row>
    <row r="2" s="5" customFormat="1" ht="16.899999999999999" customHeight="1">
      <c r="A2" s="25"/>
      <c r="B2" s="25"/>
      <c r="C2" s="26" t="s">
        <v>37</v>
      </c>
    </row>
    <row r="3" s="27" customFormat="1" ht="17.25" customHeight="1">
      <c r="A3" s="28" t="s">
        <v>1084</v>
      </c>
      <c r="B3" s="29" t="s">
        <v>1085</v>
      </c>
      <c r="C3" s="30" t="s">
        <v>1086</v>
      </c>
    </row>
    <row r="4" s="27" customFormat="1" ht="35.25" customHeight="1">
      <c r="A4" s="28"/>
      <c r="B4" s="29"/>
      <c r="C4" s="30"/>
    </row>
    <row r="5" s="5" customFormat="1" ht="17.25" customHeight="1">
      <c r="A5" s="13"/>
      <c r="B5" s="31" t="s">
        <v>1082</v>
      </c>
      <c r="C5" s="12">
        <v>119579</v>
      </c>
      <c r="D5" s="32"/>
    </row>
    <row r="6" s="5" customFormat="1" ht="16.899999999999999" customHeight="1">
      <c r="A6" s="13">
        <v>501</v>
      </c>
      <c r="B6" s="33" t="s">
        <v>1087</v>
      </c>
      <c r="C6" s="12">
        <v>54568</v>
      </c>
      <c r="D6" s="32"/>
    </row>
    <row r="7" s="5" customFormat="1" ht="16.899999999999999" customHeight="1">
      <c r="A7" s="13">
        <v>50101</v>
      </c>
      <c r="B7" s="16" t="s">
        <v>1088</v>
      </c>
      <c r="C7" s="12">
        <v>37362</v>
      </c>
      <c r="D7" s="32"/>
    </row>
    <row r="8" s="5" customFormat="1" ht="16.899999999999999" customHeight="1">
      <c r="A8" s="13">
        <v>50102</v>
      </c>
      <c r="B8" s="16" t="s">
        <v>1089</v>
      </c>
      <c r="C8" s="12">
        <v>6402</v>
      </c>
      <c r="D8" s="32"/>
    </row>
    <row r="9" s="5" customFormat="1" ht="16.899999999999999" customHeight="1">
      <c r="A9" s="13">
        <v>50103</v>
      </c>
      <c r="B9" s="16" t="s">
        <v>1090</v>
      </c>
      <c r="C9" s="12">
        <v>4375</v>
      </c>
      <c r="D9" s="32"/>
    </row>
    <row r="10" s="5" customFormat="1" ht="16.899999999999999" customHeight="1">
      <c r="A10" s="13">
        <v>50199</v>
      </c>
      <c r="B10" s="16" t="s">
        <v>1091</v>
      </c>
      <c r="C10" s="12">
        <v>6429</v>
      </c>
      <c r="D10" s="32"/>
    </row>
    <row r="11" s="5" customFormat="1" ht="16.899999999999999" customHeight="1">
      <c r="A11" s="13">
        <v>502</v>
      </c>
      <c r="B11" s="33" t="s">
        <v>1092</v>
      </c>
      <c r="C11" s="12">
        <v>10262</v>
      </c>
      <c r="D11" s="32"/>
    </row>
    <row r="12" s="5" customFormat="1" ht="16.899999999999999" customHeight="1">
      <c r="A12" s="13">
        <v>50201</v>
      </c>
      <c r="B12" s="16" t="s">
        <v>1093</v>
      </c>
      <c r="C12" s="12">
        <v>3421</v>
      </c>
      <c r="D12" s="32"/>
    </row>
    <row r="13" s="5" customFormat="1" ht="16.899999999999999" customHeight="1">
      <c r="A13" s="13">
        <v>50202</v>
      </c>
      <c r="B13" s="16" t="s">
        <v>1094</v>
      </c>
      <c r="C13" s="12">
        <v>176</v>
      </c>
      <c r="D13" s="32"/>
    </row>
    <row r="14" s="5" customFormat="1" ht="16.899999999999999" customHeight="1">
      <c r="A14" s="13">
        <v>50203</v>
      </c>
      <c r="B14" s="16" t="s">
        <v>1095</v>
      </c>
      <c r="C14" s="12">
        <v>152</v>
      </c>
      <c r="D14" s="32"/>
    </row>
    <row r="15" s="5" customFormat="1" ht="16.899999999999999" customHeight="1">
      <c r="A15" s="13">
        <v>50204</v>
      </c>
      <c r="B15" s="16" t="s">
        <v>1096</v>
      </c>
      <c r="C15" s="12">
        <v>453</v>
      </c>
      <c r="D15" s="32"/>
    </row>
    <row r="16" s="5" customFormat="1" ht="16.899999999999999" customHeight="1">
      <c r="A16" s="13">
        <v>50205</v>
      </c>
      <c r="B16" s="16" t="s">
        <v>1097</v>
      </c>
      <c r="C16" s="12">
        <v>2402</v>
      </c>
      <c r="D16" s="32"/>
    </row>
    <row r="17" s="5" customFormat="1" ht="16.899999999999999" customHeight="1">
      <c r="A17" s="13">
        <v>50206</v>
      </c>
      <c r="B17" s="16" t="s">
        <v>1098</v>
      </c>
      <c r="C17" s="12">
        <v>60</v>
      </c>
      <c r="D17" s="32"/>
    </row>
    <row r="18" s="5" customFormat="1" ht="16.899999999999999" customHeight="1">
      <c r="A18" s="13">
        <v>50207</v>
      </c>
      <c r="B18" s="16" t="s">
        <v>1099</v>
      </c>
      <c r="C18" s="12">
        <v>1</v>
      </c>
      <c r="D18" s="32"/>
    </row>
    <row r="19" s="5" customFormat="1" ht="16.899999999999999" customHeight="1">
      <c r="A19" s="13">
        <v>50208</v>
      </c>
      <c r="B19" s="16" t="s">
        <v>1100</v>
      </c>
      <c r="C19" s="12">
        <v>564</v>
      </c>
      <c r="D19" s="32"/>
    </row>
    <row r="20" s="5" customFormat="1" ht="16.899999999999999" customHeight="1">
      <c r="A20" s="13">
        <v>50209</v>
      </c>
      <c r="B20" s="16" t="s">
        <v>1101</v>
      </c>
      <c r="C20" s="12">
        <v>330</v>
      </c>
      <c r="D20" s="32"/>
    </row>
    <row r="21" s="5" customFormat="1" ht="16.899999999999999" customHeight="1">
      <c r="A21" s="13">
        <v>50299</v>
      </c>
      <c r="B21" s="16" t="s">
        <v>1102</v>
      </c>
      <c r="C21" s="12">
        <v>2703</v>
      </c>
      <c r="D21" s="32"/>
    </row>
    <row r="22" s="5" customFormat="1" ht="16.899999999999999" customHeight="1">
      <c r="A22" s="13">
        <v>503</v>
      </c>
      <c r="B22" s="33" t="s">
        <v>1103</v>
      </c>
      <c r="C22" s="12">
        <v>4380</v>
      </c>
      <c r="D22" s="32"/>
    </row>
    <row r="23" s="5" customFormat="1" ht="16.899999999999999" customHeight="1">
      <c r="A23" s="13">
        <v>50301</v>
      </c>
      <c r="B23" s="16" t="s">
        <v>1104</v>
      </c>
      <c r="C23" s="12">
        <v>0</v>
      </c>
      <c r="D23" s="32"/>
    </row>
    <row r="24" s="5" customFormat="1" ht="16.899999999999999" customHeight="1">
      <c r="A24" s="13">
        <v>50302</v>
      </c>
      <c r="B24" s="16" t="s">
        <v>1105</v>
      </c>
      <c r="C24" s="12">
        <v>0</v>
      </c>
      <c r="D24" s="32"/>
    </row>
    <row r="25" s="5" customFormat="1" ht="16.899999999999999" customHeight="1">
      <c r="A25" s="13">
        <v>50303</v>
      </c>
      <c r="B25" s="16" t="s">
        <v>1106</v>
      </c>
      <c r="C25" s="12">
        <v>410</v>
      </c>
      <c r="D25" s="32"/>
    </row>
    <row r="26" s="5" customFormat="1" ht="17.25" customHeight="1">
      <c r="A26" s="13">
        <v>50305</v>
      </c>
      <c r="B26" s="16" t="s">
        <v>1107</v>
      </c>
      <c r="C26" s="12">
        <v>0</v>
      </c>
      <c r="D26" s="32"/>
    </row>
    <row r="27" s="5" customFormat="1" ht="16.899999999999999" customHeight="1">
      <c r="A27" s="13">
        <v>50306</v>
      </c>
      <c r="B27" s="16" t="s">
        <v>1108</v>
      </c>
      <c r="C27" s="12">
        <v>3959</v>
      </c>
      <c r="D27" s="32"/>
    </row>
    <row r="28" s="5" customFormat="1" ht="16.899999999999999" customHeight="1">
      <c r="A28" s="13">
        <v>50307</v>
      </c>
      <c r="B28" s="16" t="s">
        <v>1109</v>
      </c>
      <c r="C28" s="12">
        <v>0</v>
      </c>
      <c r="D28" s="32"/>
    </row>
    <row r="29" s="5" customFormat="1" ht="16.899999999999999" customHeight="1">
      <c r="A29" s="13">
        <v>50399</v>
      </c>
      <c r="B29" s="16" t="s">
        <v>1110</v>
      </c>
      <c r="C29" s="12">
        <v>11</v>
      </c>
      <c r="D29" s="32"/>
    </row>
    <row r="30" s="5" customFormat="1" ht="16.899999999999999" customHeight="1">
      <c r="A30" s="13">
        <v>504</v>
      </c>
      <c r="B30" s="33" t="s">
        <v>1111</v>
      </c>
      <c r="C30" s="12">
        <v>0</v>
      </c>
      <c r="D30" s="32"/>
    </row>
    <row r="31" s="5" customFormat="1" ht="16.899999999999999" customHeight="1">
      <c r="A31" s="13">
        <v>50401</v>
      </c>
      <c r="B31" s="16" t="s">
        <v>1104</v>
      </c>
      <c r="C31" s="12">
        <v>0</v>
      </c>
      <c r="D31" s="32"/>
    </row>
    <row r="32" s="5" customFormat="1" ht="16.899999999999999" customHeight="1">
      <c r="A32" s="13">
        <v>50402</v>
      </c>
      <c r="B32" s="16" t="s">
        <v>1105</v>
      </c>
      <c r="C32" s="12">
        <v>0</v>
      </c>
      <c r="D32" s="32"/>
    </row>
    <row r="33" s="5" customFormat="1" ht="16.899999999999999" customHeight="1">
      <c r="A33" s="13">
        <v>50403</v>
      </c>
      <c r="B33" s="16" t="s">
        <v>1106</v>
      </c>
      <c r="C33" s="12">
        <v>0</v>
      </c>
      <c r="D33" s="32"/>
    </row>
    <row r="34" s="5" customFormat="1" ht="16.899999999999999" customHeight="1">
      <c r="A34" s="13">
        <v>50404</v>
      </c>
      <c r="B34" s="16" t="s">
        <v>1108</v>
      </c>
      <c r="C34" s="12">
        <v>0</v>
      </c>
      <c r="D34" s="32"/>
    </row>
    <row r="35" s="5" customFormat="1" ht="16.899999999999999" customHeight="1">
      <c r="A35" s="13">
        <v>50405</v>
      </c>
      <c r="B35" s="16" t="s">
        <v>1109</v>
      </c>
      <c r="C35" s="12">
        <v>0</v>
      </c>
      <c r="D35" s="32"/>
    </row>
    <row r="36" s="5" customFormat="1" ht="17.25" customHeight="1">
      <c r="A36" s="13">
        <v>50499</v>
      </c>
      <c r="B36" s="16" t="s">
        <v>1110</v>
      </c>
      <c r="C36" s="12">
        <v>0</v>
      </c>
      <c r="D36" s="32"/>
    </row>
    <row r="37" s="5" customFormat="1" ht="16.899999999999999" customHeight="1">
      <c r="A37" s="13">
        <v>505</v>
      </c>
      <c r="B37" s="33" t="s">
        <v>1112</v>
      </c>
      <c r="C37" s="12">
        <v>45325</v>
      </c>
      <c r="D37" s="32"/>
    </row>
    <row r="38" s="5" customFormat="1" ht="16.899999999999999" customHeight="1">
      <c r="A38" s="13">
        <v>50501</v>
      </c>
      <c r="B38" s="16" t="s">
        <v>1113</v>
      </c>
      <c r="C38" s="12">
        <v>41592</v>
      </c>
      <c r="D38" s="32"/>
    </row>
    <row r="39" s="5" customFormat="1" ht="16.899999999999999" customHeight="1">
      <c r="A39" s="13">
        <v>50502</v>
      </c>
      <c r="B39" s="16" t="s">
        <v>1114</v>
      </c>
      <c r="C39" s="12">
        <v>3733</v>
      </c>
      <c r="D39" s="32"/>
    </row>
    <row r="40" s="5" customFormat="1" ht="16.899999999999999" customHeight="1">
      <c r="A40" s="13">
        <v>50599</v>
      </c>
      <c r="B40" s="16" t="s">
        <v>1115</v>
      </c>
      <c r="C40" s="12">
        <v>0</v>
      </c>
      <c r="D40" s="32"/>
    </row>
    <row r="41" s="5" customFormat="1" ht="16.899999999999999" customHeight="1">
      <c r="A41" s="13">
        <v>506</v>
      </c>
      <c r="B41" s="33" t="s">
        <v>1116</v>
      </c>
      <c r="C41" s="12">
        <v>0</v>
      </c>
      <c r="D41" s="32"/>
    </row>
    <row r="42" s="5" customFormat="1" ht="16.899999999999999" customHeight="1">
      <c r="A42" s="13">
        <v>50601</v>
      </c>
      <c r="B42" s="16" t="s">
        <v>1117</v>
      </c>
      <c r="C42" s="12">
        <v>0</v>
      </c>
      <c r="D42" s="32"/>
    </row>
    <row r="43" s="5" customFormat="1" ht="16.899999999999999" customHeight="1">
      <c r="A43" s="13">
        <v>50602</v>
      </c>
      <c r="B43" s="16" t="s">
        <v>1118</v>
      </c>
      <c r="C43" s="12">
        <v>0</v>
      </c>
      <c r="D43" s="32"/>
    </row>
    <row r="44" s="5" customFormat="1" ht="16.899999999999999" customHeight="1">
      <c r="A44" s="13">
        <v>507</v>
      </c>
      <c r="B44" s="33" t="s">
        <v>1119</v>
      </c>
      <c r="C44" s="12">
        <v>0</v>
      </c>
      <c r="D44" s="32"/>
    </row>
    <row r="45" s="5" customFormat="1" ht="16.899999999999999" customHeight="1">
      <c r="A45" s="13">
        <v>50701</v>
      </c>
      <c r="B45" s="16" t="s">
        <v>1120</v>
      </c>
      <c r="C45" s="12">
        <v>0</v>
      </c>
      <c r="D45" s="32"/>
    </row>
    <row r="46" s="5" customFormat="1" ht="16.899999999999999" customHeight="1">
      <c r="A46" s="13">
        <v>50702</v>
      </c>
      <c r="B46" s="16" t="s">
        <v>1121</v>
      </c>
      <c r="C46" s="12">
        <v>0</v>
      </c>
      <c r="D46" s="32"/>
    </row>
    <row r="47" s="5" customFormat="1" ht="16.899999999999999" customHeight="1">
      <c r="A47" s="13">
        <v>50799</v>
      </c>
      <c r="B47" s="16" t="s">
        <v>1122</v>
      </c>
      <c r="C47" s="12">
        <v>0</v>
      </c>
      <c r="D47" s="32"/>
    </row>
    <row r="48" s="5" customFormat="1" ht="16.899999999999999" customHeight="1">
      <c r="A48" s="13">
        <v>508</v>
      </c>
      <c r="B48" s="33" t="s">
        <v>1123</v>
      </c>
      <c r="C48" s="12">
        <v>0</v>
      </c>
      <c r="D48" s="32"/>
    </row>
    <row r="49" s="5" customFormat="1" ht="16.899999999999999" customHeight="1">
      <c r="A49" s="13">
        <v>50803</v>
      </c>
      <c r="B49" s="16" t="s">
        <v>1124</v>
      </c>
      <c r="C49" s="12">
        <v>0</v>
      </c>
      <c r="D49" s="32"/>
    </row>
    <row r="50" s="5" customFormat="1" ht="17.25" customHeight="1">
      <c r="A50" s="13">
        <v>50804</v>
      </c>
      <c r="B50" s="16" t="s">
        <v>1125</v>
      </c>
      <c r="C50" s="12">
        <v>0</v>
      </c>
      <c r="D50" s="32"/>
    </row>
    <row r="51" s="5" customFormat="1" ht="16.899999999999999" customHeight="1">
      <c r="A51" s="13">
        <v>50805</v>
      </c>
      <c r="B51" s="16" t="s">
        <v>1126</v>
      </c>
      <c r="C51" s="12">
        <v>0</v>
      </c>
      <c r="D51" s="32"/>
    </row>
    <row r="52" s="5" customFormat="1" ht="16.899999999999999" customHeight="1">
      <c r="A52" s="13">
        <v>50899</v>
      </c>
      <c r="B52" s="16" t="s">
        <v>1127</v>
      </c>
      <c r="C52" s="12">
        <v>0</v>
      </c>
      <c r="D52" s="32"/>
    </row>
    <row r="53" s="5" customFormat="1" ht="16.899999999999999" customHeight="1">
      <c r="A53" s="13">
        <v>509</v>
      </c>
      <c r="B53" s="33" t="s">
        <v>1128</v>
      </c>
      <c r="C53" s="12">
        <v>5044</v>
      </c>
      <c r="D53" s="32"/>
    </row>
    <row r="54" s="5" customFormat="1" ht="16.899999999999999" customHeight="1">
      <c r="A54" s="13">
        <v>50901</v>
      </c>
      <c r="B54" s="16" t="s">
        <v>1129</v>
      </c>
      <c r="C54" s="12">
        <v>190</v>
      </c>
      <c r="D54" s="32"/>
    </row>
    <row r="55" s="5" customFormat="1" ht="16.899999999999999" customHeight="1">
      <c r="A55" s="13">
        <v>50902</v>
      </c>
      <c r="B55" s="16" t="s">
        <v>1130</v>
      </c>
      <c r="C55" s="12">
        <v>209</v>
      </c>
      <c r="D55" s="32"/>
    </row>
    <row r="56" s="5" customFormat="1" ht="16.899999999999999" customHeight="1">
      <c r="A56" s="13">
        <v>50903</v>
      </c>
      <c r="B56" s="16" t="s">
        <v>1131</v>
      </c>
      <c r="C56" s="12">
        <v>0</v>
      </c>
      <c r="D56" s="32"/>
    </row>
    <row r="57" s="5" customFormat="1" ht="16.899999999999999" customHeight="1">
      <c r="A57" s="13">
        <v>50905</v>
      </c>
      <c r="B57" s="16" t="s">
        <v>1132</v>
      </c>
      <c r="C57" s="12">
        <v>2960</v>
      </c>
      <c r="D57" s="32"/>
    </row>
    <row r="58" s="5" customFormat="1" ht="16.899999999999999" customHeight="1">
      <c r="A58" s="13">
        <v>50999</v>
      </c>
      <c r="B58" s="16" t="s">
        <v>1133</v>
      </c>
      <c r="C58" s="15">
        <v>1685</v>
      </c>
      <c r="D58" s="32"/>
    </row>
    <row r="59" s="5" customFormat="1" ht="16.899999999999999" customHeight="1">
      <c r="A59" s="13">
        <v>510</v>
      </c>
      <c r="B59" s="33" t="s">
        <v>1134</v>
      </c>
      <c r="C59" s="12">
        <v>0</v>
      </c>
      <c r="D59" s="32"/>
    </row>
    <row r="60" s="5" customFormat="1" ht="15.6" customHeight="1">
      <c r="A60" s="13">
        <v>51002</v>
      </c>
      <c r="B60" s="16" t="s">
        <v>1135</v>
      </c>
      <c r="C60" s="17">
        <v>0</v>
      </c>
      <c r="D60" s="32"/>
    </row>
    <row r="61" s="5" customFormat="1" ht="16.899999999999999" customHeight="1">
      <c r="A61" s="13">
        <v>51003</v>
      </c>
      <c r="B61" s="16" t="s">
        <v>456</v>
      </c>
      <c r="C61" s="12">
        <v>0</v>
      </c>
      <c r="D61" s="32"/>
    </row>
    <row r="62" s="5" customFormat="1" ht="16.899999999999999" customHeight="1">
      <c r="A62" s="13">
        <v>51004</v>
      </c>
      <c r="B62" s="16" t="s">
        <v>1136</v>
      </c>
      <c r="C62" s="12">
        <v>0</v>
      </c>
      <c r="D62" s="32"/>
    </row>
    <row r="63" s="5" customFormat="1" ht="16.899999999999999" customHeight="1">
      <c r="A63" s="13">
        <v>511</v>
      </c>
      <c r="B63" s="33" t="s">
        <v>1137</v>
      </c>
      <c r="C63" s="12">
        <v>0</v>
      </c>
      <c r="D63" s="32"/>
    </row>
    <row r="64" s="5" customFormat="1" ht="16.899999999999999" customHeight="1">
      <c r="A64" s="13">
        <v>51101</v>
      </c>
      <c r="B64" s="16" t="s">
        <v>1138</v>
      </c>
      <c r="C64" s="12">
        <v>0</v>
      </c>
      <c r="D64" s="32"/>
    </row>
    <row r="65" s="5" customFormat="1" ht="16.899999999999999" customHeight="1">
      <c r="A65" s="13">
        <v>51102</v>
      </c>
      <c r="B65" s="16" t="s">
        <v>1139</v>
      </c>
      <c r="C65" s="12">
        <v>0</v>
      </c>
      <c r="D65" s="32"/>
    </row>
    <row r="66" s="5" customFormat="1" ht="16.899999999999999" customHeight="1">
      <c r="A66" s="13">
        <v>51103</v>
      </c>
      <c r="B66" s="16" t="s">
        <v>1140</v>
      </c>
      <c r="C66" s="12">
        <v>0</v>
      </c>
      <c r="D66" s="32"/>
    </row>
    <row r="67" s="5" customFormat="1" ht="17.25" customHeight="1">
      <c r="A67" s="13">
        <v>51104</v>
      </c>
      <c r="B67" s="16" t="s">
        <v>1141</v>
      </c>
      <c r="C67" s="12">
        <v>0</v>
      </c>
      <c r="D67" s="32">
        <v>0</v>
      </c>
    </row>
    <row r="68" s="5" customFormat="1" ht="16.899999999999999" customHeight="1">
      <c r="A68" s="13">
        <v>599</v>
      </c>
      <c r="B68" s="33" t="s">
        <v>1142</v>
      </c>
      <c r="C68" s="12">
        <v>0</v>
      </c>
      <c r="D68" s="32">
        <v>0</v>
      </c>
    </row>
    <row r="69" s="5" customFormat="1" ht="16.899999999999999" customHeight="1">
      <c r="A69" s="13">
        <v>59907</v>
      </c>
      <c r="B69" s="16" t="s">
        <v>1143</v>
      </c>
      <c r="C69" s="12">
        <v>0</v>
      </c>
      <c r="D69" s="32">
        <v>0</v>
      </c>
    </row>
    <row r="70" s="5" customFormat="1" ht="16.899999999999999" customHeight="1">
      <c r="A70" s="13">
        <v>59908</v>
      </c>
      <c r="B70" s="16" t="s">
        <v>1144</v>
      </c>
      <c r="C70" s="12">
        <v>0</v>
      </c>
      <c r="D70" s="32">
        <v>0</v>
      </c>
    </row>
    <row r="71" s="5" customFormat="1" ht="15.6" customHeight="1">
      <c r="A71" s="13">
        <v>59909</v>
      </c>
      <c r="B71" s="16" t="s">
        <v>1145</v>
      </c>
      <c r="C71" s="12">
        <v>0</v>
      </c>
    </row>
    <row r="72" ht="14.25">
      <c r="A72" s="13">
        <v>59910</v>
      </c>
      <c r="B72" s="16" t="s">
        <v>1146</v>
      </c>
      <c r="C72" s="12">
        <v>0</v>
      </c>
    </row>
    <row r="73" ht="14.25">
      <c r="A73" s="13">
        <v>59999</v>
      </c>
      <c r="B73" s="16" t="s">
        <v>927</v>
      </c>
      <c r="C73" s="12">
        <v>0</v>
      </c>
    </row>
  </sheetData>
  <mergeCells count="4">
    <mergeCell ref="A1:C1"/>
    <mergeCell ref="A3:A4"/>
    <mergeCell ref="B3:B4"/>
    <mergeCell ref="C3:C4"/>
  </mergeCells>
  <printOptions headings="0" gridLines="0"/>
  <pageMargins left="0.75138900000000008" right="0.75138900000000008" top="0.59027799999999997" bottom="1" header="0.5" footer="0.5"/>
  <pageSetup paperSize="9" scale="100" firstPageNumber="1" fitToWidth="1" fitToHeight="1" pageOrder="downThenOver" orientation="portrait" usePrinterDefaults="1" blackAndWhite="0" draft="0" cellComments="none" useFirstPageNumber="0" errors="displayed" horizontalDpi="600" verticalDpi="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E1"/>
    </sheetView>
  </sheetViews>
  <sheetFormatPr baseColWidth="8" defaultColWidth="9" defaultRowHeight="14.25" customHeight="1"/>
  <cols>
    <col customWidth="1" min="1" max="1" width="28"/>
    <col customWidth="1" min="2" max="5" width="11.5"/>
  </cols>
  <sheetData>
    <row r="1" s="5" customFormat="1" ht="34" customHeight="1">
      <c r="A1" s="34" t="s">
        <v>1147</v>
      </c>
      <c r="B1" s="34"/>
      <c r="C1" s="34"/>
      <c r="D1" s="34"/>
      <c r="E1" s="34"/>
      <c r="F1" s="35"/>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row>
    <row r="2" s="5" customFormat="1" ht="17" customHeight="1">
      <c r="D2" s="36" t="s">
        <v>1148</v>
      </c>
      <c r="E2" s="37"/>
      <c r="F2" s="37"/>
    </row>
    <row r="3" ht="36" customHeight="1">
      <c r="A3" s="22" t="s">
        <v>1149</v>
      </c>
      <c r="B3" s="31" t="s">
        <v>1150</v>
      </c>
      <c r="C3" s="38"/>
      <c r="D3" s="38"/>
      <c r="E3" s="39"/>
    </row>
    <row r="4" ht="36" customHeight="1">
      <c r="A4" s="22"/>
      <c r="B4" s="22" t="s">
        <v>1151</v>
      </c>
      <c r="C4" s="22" t="s">
        <v>1152</v>
      </c>
      <c r="D4" s="22" t="s">
        <v>1153</v>
      </c>
      <c r="E4" s="22" t="s">
        <v>1154</v>
      </c>
    </row>
    <row r="5" ht="39" customHeight="1">
      <c r="A5" s="13" t="s">
        <v>1155</v>
      </c>
      <c r="B5" s="40">
        <v>3345</v>
      </c>
      <c r="C5" s="40">
        <v>2974</v>
      </c>
      <c r="D5" s="40">
        <v>333</v>
      </c>
      <c r="E5" s="40">
        <v>38</v>
      </c>
    </row>
    <row r="6" ht="39" customHeight="1">
      <c r="A6" s="13" t="s">
        <v>1156</v>
      </c>
      <c r="B6" s="40">
        <v>1149</v>
      </c>
      <c r="C6" s="40">
        <v>1141</v>
      </c>
      <c r="D6" s="40"/>
      <c r="E6" s="40">
        <v>8</v>
      </c>
    </row>
    <row r="7" ht="39" customHeight="1">
      <c r="A7" s="13" t="s">
        <v>1157</v>
      </c>
      <c r="B7" s="40">
        <v>124</v>
      </c>
      <c r="C7" s="40">
        <v>124</v>
      </c>
      <c r="D7" s="40"/>
      <c r="E7" s="40"/>
    </row>
    <row r="8" ht="39" customHeight="1">
      <c r="A8" s="13" t="s">
        <v>1158</v>
      </c>
      <c r="B8" s="40">
        <v>0</v>
      </c>
      <c r="C8" s="40"/>
      <c r="D8" s="40"/>
      <c r="E8" s="40"/>
    </row>
    <row r="9" ht="39" customHeight="1">
      <c r="A9" s="13" t="s">
        <v>1159</v>
      </c>
      <c r="B9" s="40">
        <v>0</v>
      </c>
      <c r="C9" s="40"/>
      <c r="D9" s="40"/>
      <c r="E9" s="40"/>
    </row>
    <row r="10" ht="39" customHeight="1">
      <c r="A10" s="13" t="s">
        <v>1160</v>
      </c>
      <c r="B10" s="40">
        <v>2072</v>
      </c>
      <c r="C10" s="40">
        <v>1709</v>
      </c>
      <c r="D10" s="40">
        <v>333</v>
      </c>
      <c r="E10" s="40">
        <v>30</v>
      </c>
    </row>
    <row r="11" ht="39" customHeight="1">
      <c r="A11" s="13" t="s">
        <v>1161</v>
      </c>
      <c r="B11" s="40">
        <v>0</v>
      </c>
      <c r="C11" s="40"/>
      <c r="D11" s="40"/>
      <c r="E11" s="40"/>
    </row>
  </sheetData>
  <mergeCells count="86">
    <mergeCell ref="A1:E1"/>
    <mergeCell ref="G1:I1"/>
    <mergeCell ref="J1:L1"/>
    <mergeCell ref="M1:O1"/>
    <mergeCell ref="P1:R1"/>
    <mergeCell ref="S1:U1"/>
    <mergeCell ref="V1:X1"/>
    <mergeCell ref="Y1:AA1"/>
    <mergeCell ref="AB1:AD1"/>
    <mergeCell ref="AE1:AG1"/>
    <mergeCell ref="AH1:AJ1"/>
    <mergeCell ref="AK1:AM1"/>
    <mergeCell ref="AN1:AP1"/>
    <mergeCell ref="AQ1:AS1"/>
    <mergeCell ref="AT1:AV1"/>
    <mergeCell ref="AW1:AY1"/>
    <mergeCell ref="AZ1:BB1"/>
    <mergeCell ref="BC1:BE1"/>
    <mergeCell ref="BF1:BH1"/>
    <mergeCell ref="BI1:BK1"/>
    <mergeCell ref="BL1:BN1"/>
    <mergeCell ref="BO1:BQ1"/>
    <mergeCell ref="BR1:BT1"/>
    <mergeCell ref="BU1:BW1"/>
    <mergeCell ref="BX1:BZ1"/>
    <mergeCell ref="CA1:CC1"/>
    <mergeCell ref="CD1:CF1"/>
    <mergeCell ref="CG1:CI1"/>
    <mergeCell ref="CJ1:CL1"/>
    <mergeCell ref="CM1:CO1"/>
    <mergeCell ref="CP1:CR1"/>
    <mergeCell ref="CS1:CU1"/>
    <mergeCell ref="CV1:CX1"/>
    <mergeCell ref="CY1:DA1"/>
    <mergeCell ref="DB1:DD1"/>
    <mergeCell ref="DE1:DG1"/>
    <mergeCell ref="DH1:DJ1"/>
    <mergeCell ref="DK1:DM1"/>
    <mergeCell ref="DN1:DP1"/>
    <mergeCell ref="DQ1:DS1"/>
    <mergeCell ref="DT1:DV1"/>
    <mergeCell ref="DW1:DY1"/>
    <mergeCell ref="DZ1:EB1"/>
    <mergeCell ref="EC1:EE1"/>
    <mergeCell ref="EF1:EH1"/>
    <mergeCell ref="EI1:EK1"/>
    <mergeCell ref="EL1:EN1"/>
    <mergeCell ref="EO1:EQ1"/>
    <mergeCell ref="ER1:ET1"/>
    <mergeCell ref="EU1:EW1"/>
    <mergeCell ref="EX1:EZ1"/>
    <mergeCell ref="FA1:FC1"/>
    <mergeCell ref="FD1:FF1"/>
    <mergeCell ref="FG1:FI1"/>
    <mergeCell ref="FJ1:FL1"/>
    <mergeCell ref="FM1:FO1"/>
    <mergeCell ref="FP1:FR1"/>
    <mergeCell ref="FS1:FU1"/>
    <mergeCell ref="FV1:FX1"/>
    <mergeCell ref="FY1:GA1"/>
    <mergeCell ref="GB1:GD1"/>
    <mergeCell ref="GE1:GG1"/>
    <mergeCell ref="GH1:GJ1"/>
    <mergeCell ref="GK1:GM1"/>
    <mergeCell ref="GN1:GP1"/>
    <mergeCell ref="GQ1:GS1"/>
    <mergeCell ref="GT1:GV1"/>
    <mergeCell ref="GW1:GY1"/>
    <mergeCell ref="GZ1:HB1"/>
    <mergeCell ref="HC1:HE1"/>
    <mergeCell ref="HF1:HH1"/>
    <mergeCell ref="HI1:HK1"/>
    <mergeCell ref="HL1:HN1"/>
    <mergeCell ref="HO1:HQ1"/>
    <mergeCell ref="HR1:HT1"/>
    <mergeCell ref="HU1:HW1"/>
    <mergeCell ref="HX1:HZ1"/>
    <mergeCell ref="IA1:IC1"/>
    <mergeCell ref="ID1:IF1"/>
    <mergeCell ref="IG1:II1"/>
    <mergeCell ref="IJ1:IL1"/>
    <mergeCell ref="IM1:IO1"/>
    <mergeCell ref="IP1:IR1"/>
    <mergeCell ref="IS1:IU1"/>
    <mergeCell ref="E2:F2"/>
    <mergeCell ref="B3:E3"/>
  </mergeCells>
  <printOptions headings="0" gridLines="0"/>
  <pageMargins left="0.75138900000000008" right="0.75138900000000008" top="1" bottom="1" header="0.5" footer="0.5"/>
  <pageSetup paperSize="9" scale="90" firstPageNumber="1" fitToWidth="1" fitToHeight="1" pageOrder="downThenOver" orientation="portrait" usePrinterDefaults="1" blackAndWhite="0" draft="0" cellComments="none" useFirstPageNumber="0" errors="displayed" horizontalDpi="600" verticalDpi="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8" activeCellId="0" sqref="A8"/>
    </sheetView>
  </sheetViews>
  <sheetFormatPr baseColWidth="8" defaultColWidth="9" defaultRowHeight="14.25" customHeight="1"/>
  <cols>
    <col customWidth="1" min="1" max="1" width="41.75"/>
    <col customWidth="1" min="2" max="4" style="41" width="10.75"/>
    <col customWidth="1" min="5" max="254" width="9.1484400000000008"/>
  </cols>
  <sheetData>
    <row r="1" s="5" customFormat="1" ht="34" customHeight="1">
      <c r="A1" s="42" t="s">
        <v>1162</v>
      </c>
      <c r="B1" s="42"/>
      <c r="C1" s="42"/>
      <c r="D1" s="42"/>
    </row>
    <row r="2" s="5" customFormat="1" ht="17" customHeight="1">
      <c r="A2" s="7"/>
      <c r="B2" s="43"/>
      <c r="C2" s="41"/>
      <c r="D2" s="41"/>
    </row>
    <row r="3" s="5" customFormat="1" ht="17" customHeight="1">
      <c r="A3" s="7" t="s">
        <v>1148</v>
      </c>
      <c r="B3" s="43"/>
      <c r="C3" s="41"/>
      <c r="D3" s="41"/>
    </row>
    <row r="4" s="5" customFormat="1" ht="17" customHeight="1">
      <c r="A4" s="44" t="s">
        <v>1149</v>
      </c>
      <c r="B4" s="22" t="s">
        <v>1163</v>
      </c>
      <c r="C4" s="22" t="s">
        <v>1163</v>
      </c>
      <c r="D4" s="22" t="s">
        <v>1163</v>
      </c>
    </row>
    <row r="5" s="5" customFormat="1" ht="17" customHeight="1">
      <c r="A5" s="44"/>
      <c r="B5" s="22" t="s">
        <v>1164</v>
      </c>
      <c r="C5" s="22" t="s">
        <v>1153</v>
      </c>
      <c r="D5" s="22" t="s">
        <v>1154</v>
      </c>
    </row>
    <row r="6" s="5" customFormat="1" ht="16.949999999999999" customHeight="1">
      <c r="A6" s="45" t="s">
        <v>1165</v>
      </c>
      <c r="B6" s="40">
        <f>SUM(XFD7:XFD44)</f>
        <v>244945</v>
      </c>
      <c r="C6" s="40">
        <f>SUM(XFD7:XFD44)</f>
        <v>14621</v>
      </c>
      <c r="D6" s="40">
        <f>SUM(XFD7:XFD44)</f>
        <v>5918</v>
      </c>
    </row>
    <row r="7" s="5" customFormat="1" ht="16.949999999999999" customHeight="1">
      <c r="A7" s="21" t="s">
        <v>1166</v>
      </c>
      <c r="B7" s="40">
        <v>0</v>
      </c>
      <c r="C7" s="40">
        <v>0</v>
      </c>
      <c r="D7" s="40">
        <v>0</v>
      </c>
    </row>
    <row r="8" s="5" customFormat="1" ht="16.949999999999999" customHeight="1">
      <c r="A8" s="21" t="s">
        <v>1167</v>
      </c>
      <c r="B8" s="40">
        <v>11258</v>
      </c>
      <c r="C8" s="40">
        <v>477</v>
      </c>
      <c r="D8" s="40">
        <v>40</v>
      </c>
    </row>
    <row r="9" s="5" customFormat="1" ht="16.949999999999999" customHeight="1">
      <c r="A9" s="21" t="s">
        <v>1168</v>
      </c>
      <c r="B9" s="40">
        <v>48266</v>
      </c>
      <c r="C9" s="40">
        <v>688</v>
      </c>
      <c r="D9" s="40">
        <v>149</v>
      </c>
    </row>
    <row r="10" s="5" customFormat="1" ht="16.949999999999999" customHeight="1">
      <c r="A10" s="21" t="s">
        <v>1169</v>
      </c>
      <c r="B10" s="40">
        <v>32361</v>
      </c>
      <c r="C10" s="40">
        <v>11733</v>
      </c>
      <c r="D10" s="40">
        <v>5195</v>
      </c>
    </row>
    <row r="11" s="5" customFormat="1" ht="16.949999999999999" customHeight="1">
      <c r="A11" s="21" t="s">
        <v>1170</v>
      </c>
      <c r="B11" s="40">
        <v>0</v>
      </c>
      <c r="C11" s="40">
        <v>0</v>
      </c>
      <c r="D11" s="40">
        <v>0</v>
      </c>
    </row>
    <row r="12" s="5" customFormat="1" ht="16.949999999999999" customHeight="1">
      <c r="A12" s="21" t="s">
        <v>1171</v>
      </c>
      <c r="B12" s="40">
        <v>0</v>
      </c>
      <c r="C12" s="40">
        <v>0</v>
      </c>
      <c r="D12" s="40">
        <v>0</v>
      </c>
    </row>
    <row r="13" s="5" customFormat="1" ht="16.949999999999999" customHeight="1">
      <c r="A13" s="21" t="s">
        <v>1172</v>
      </c>
      <c r="B13" s="40">
        <v>2029</v>
      </c>
      <c r="C13" s="40">
        <v>0</v>
      </c>
      <c r="D13" s="40">
        <v>0</v>
      </c>
    </row>
    <row r="14" s="5" customFormat="1" ht="16.949999999999999" customHeight="1">
      <c r="A14" s="21" t="s">
        <v>1173</v>
      </c>
      <c r="B14" s="40">
        <v>4555</v>
      </c>
      <c r="C14" s="40">
        <v>0</v>
      </c>
      <c r="D14" s="40">
        <v>0</v>
      </c>
    </row>
    <row r="15" s="5" customFormat="1" ht="16.949999999999999" customHeight="1">
      <c r="A15" s="21" t="s">
        <v>1174</v>
      </c>
      <c r="B15" s="40">
        <v>24634</v>
      </c>
      <c r="C15" s="40">
        <v>1723</v>
      </c>
      <c r="D15" s="40">
        <v>534</v>
      </c>
    </row>
    <row r="16" s="5" customFormat="1" ht="16.949999999999999" customHeight="1">
      <c r="A16" s="21" t="s">
        <v>1175</v>
      </c>
      <c r="B16" s="40">
        <v>800</v>
      </c>
      <c r="C16" s="40">
        <v>0</v>
      </c>
      <c r="D16" s="40">
        <v>0</v>
      </c>
    </row>
    <row r="17" s="5" customFormat="1" ht="16.949999999999999" customHeight="1">
      <c r="A17" s="21" t="s">
        <v>1176</v>
      </c>
      <c r="B17" s="40">
        <v>0</v>
      </c>
      <c r="C17" s="40">
        <v>0</v>
      </c>
      <c r="D17" s="40">
        <v>0</v>
      </c>
    </row>
    <row r="18" s="5" customFormat="1" ht="16.949999999999999" customHeight="1">
      <c r="A18" s="21" t="s">
        <v>1177</v>
      </c>
      <c r="B18" s="40">
        <v>0</v>
      </c>
      <c r="C18" s="40">
        <v>0</v>
      </c>
      <c r="D18" s="40">
        <v>0</v>
      </c>
    </row>
    <row r="19" s="5" customFormat="1" ht="16.949999999999999" customHeight="1">
      <c r="A19" s="21" t="s">
        <v>1178</v>
      </c>
      <c r="B19" s="40">
        <v>2248</v>
      </c>
      <c r="C19" s="40">
        <v>0</v>
      </c>
      <c r="D19" s="40">
        <v>0</v>
      </c>
    </row>
    <row r="20" s="5" customFormat="1" ht="16.949999999999999" customHeight="1">
      <c r="A20" s="21" t="s">
        <v>1179</v>
      </c>
      <c r="B20" s="40">
        <v>0</v>
      </c>
      <c r="C20" s="40">
        <v>0</v>
      </c>
      <c r="D20" s="40">
        <v>0</v>
      </c>
    </row>
    <row r="21" s="5" customFormat="1" ht="16.949999999999999" customHeight="1">
      <c r="A21" s="21" t="s">
        <v>1180</v>
      </c>
      <c r="B21" s="40">
        <v>0</v>
      </c>
      <c r="C21" s="40">
        <v>0</v>
      </c>
      <c r="D21" s="40">
        <v>0</v>
      </c>
    </row>
    <row r="22" s="5" customFormat="1" ht="16.949999999999999" customHeight="1">
      <c r="A22" s="21" t="s">
        <v>1181</v>
      </c>
      <c r="B22" s="40">
        <v>0</v>
      </c>
      <c r="C22" s="40">
        <v>0</v>
      </c>
      <c r="D22" s="40">
        <v>0</v>
      </c>
    </row>
    <row r="23" s="5" customFormat="1" ht="16.949999999999999" customHeight="1">
      <c r="A23" s="21" t="s">
        <v>1182</v>
      </c>
      <c r="B23" s="40">
        <v>2423</v>
      </c>
      <c r="C23" s="40">
        <v>0</v>
      </c>
      <c r="D23" s="40">
        <v>0</v>
      </c>
    </row>
    <row r="24" s="5" customFormat="1" ht="16.949999999999999" customHeight="1">
      <c r="A24" s="21" t="s">
        <v>1183</v>
      </c>
      <c r="B24" s="40">
        <v>13670</v>
      </c>
      <c r="C24" s="40">
        <v>0</v>
      </c>
      <c r="D24" s="40">
        <v>0</v>
      </c>
    </row>
    <row r="25" s="5" customFormat="1" ht="16.949999999999999" customHeight="1">
      <c r="A25" s="21" t="s">
        <v>1184</v>
      </c>
      <c r="B25" s="40">
        <v>175</v>
      </c>
      <c r="C25" s="40">
        <v>0</v>
      </c>
      <c r="D25" s="40">
        <v>0</v>
      </c>
    </row>
    <row r="26" s="5" customFormat="1" ht="16.949999999999999" customHeight="1">
      <c r="A26" s="21" t="s">
        <v>1185</v>
      </c>
      <c r="B26" s="40">
        <v>1374</v>
      </c>
      <c r="C26" s="40">
        <v>0</v>
      </c>
      <c r="D26" s="40">
        <v>0</v>
      </c>
    </row>
    <row r="27" s="5" customFormat="1" ht="16.949999999999999" customHeight="1">
      <c r="A27" s="21" t="s">
        <v>1186</v>
      </c>
      <c r="B27" s="40">
        <v>32099</v>
      </c>
      <c r="C27" s="40">
        <v>0</v>
      </c>
      <c r="D27" s="40">
        <v>0</v>
      </c>
    </row>
    <row r="28" s="5" customFormat="1" ht="16.949999999999999" customHeight="1">
      <c r="A28" s="21" t="s">
        <v>1187</v>
      </c>
      <c r="B28" s="40">
        <v>7637</v>
      </c>
      <c r="C28" s="40">
        <v>0</v>
      </c>
      <c r="D28" s="40">
        <v>0</v>
      </c>
    </row>
    <row r="29" s="5" customFormat="1" ht="16.949999999999999" customHeight="1">
      <c r="A29" s="21" t="s">
        <v>1188</v>
      </c>
      <c r="B29" s="40">
        <v>1</v>
      </c>
      <c r="C29" s="40">
        <v>0</v>
      </c>
      <c r="D29" s="40">
        <v>0</v>
      </c>
    </row>
    <row r="30" s="5" customFormat="1" ht="16.949999999999999" customHeight="1">
      <c r="A30" s="21" t="s">
        <v>1189</v>
      </c>
      <c r="B30" s="40">
        <v>0</v>
      </c>
      <c r="C30" s="40">
        <v>0</v>
      </c>
      <c r="D30" s="40">
        <v>0</v>
      </c>
    </row>
    <row r="31" s="5" customFormat="1" ht="16.949999999999999" customHeight="1">
      <c r="A31" s="21" t="s">
        <v>1190</v>
      </c>
      <c r="B31" s="40">
        <v>23540</v>
      </c>
      <c r="C31" s="40">
        <v>0</v>
      </c>
      <c r="D31" s="40">
        <v>0</v>
      </c>
    </row>
    <row r="32" s="5" customFormat="1" ht="16.949999999999999" customHeight="1">
      <c r="A32" s="21" t="s">
        <v>1191</v>
      </c>
      <c r="B32" s="40">
        <v>10100</v>
      </c>
      <c r="C32" s="40">
        <v>0</v>
      </c>
      <c r="D32" s="40">
        <v>0</v>
      </c>
    </row>
    <row r="33" s="5" customFormat="1" ht="16.949999999999999" customHeight="1">
      <c r="A33" s="21" t="s">
        <v>1192</v>
      </c>
      <c r="B33" s="40">
        <v>0</v>
      </c>
      <c r="C33" s="40">
        <v>0</v>
      </c>
      <c r="D33" s="40">
        <v>0</v>
      </c>
    </row>
    <row r="34" s="5" customFormat="1" ht="16.949999999999999" customHeight="1">
      <c r="A34" s="21" t="s">
        <v>1193</v>
      </c>
      <c r="B34" s="40">
        <v>0</v>
      </c>
      <c r="C34" s="40">
        <v>0</v>
      </c>
      <c r="D34" s="40">
        <v>0</v>
      </c>
    </row>
    <row r="35" s="5" customFormat="1" ht="16.949999999999999" customHeight="1">
      <c r="A35" s="21" t="s">
        <v>1194</v>
      </c>
      <c r="B35" s="40">
        <v>0</v>
      </c>
      <c r="C35" s="40">
        <v>0</v>
      </c>
      <c r="D35" s="40">
        <v>0</v>
      </c>
    </row>
    <row r="36" s="5" customFormat="1" ht="16.949999999999999" customHeight="1">
      <c r="A36" s="21" t="s">
        <v>1195</v>
      </c>
      <c r="B36" s="40">
        <v>0</v>
      </c>
      <c r="C36" s="40">
        <v>0</v>
      </c>
      <c r="D36" s="40">
        <v>0</v>
      </c>
    </row>
    <row r="37" s="5" customFormat="1" ht="16.949999999999999" customHeight="1">
      <c r="A37" s="21" t="s">
        <v>1196</v>
      </c>
      <c r="B37" s="40">
        <v>4855</v>
      </c>
      <c r="C37" s="40">
        <v>0</v>
      </c>
      <c r="D37" s="40">
        <v>0</v>
      </c>
    </row>
    <row r="38" s="5" customFormat="1" ht="16.949999999999999" customHeight="1">
      <c r="A38" s="21" t="s">
        <v>1197</v>
      </c>
      <c r="B38" s="40">
        <v>828</v>
      </c>
      <c r="C38" s="40">
        <v>0</v>
      </c>
      <c r="D38" s="40">
        <v>0</v>
      </c>
    </row>
    <row r="39" s="5" customFormat="1" ht="16.949999999999999" customHeight="1">
      <c r="A39" s="21" t="s">
        <v>1198</v>
      </c>
      <c r="B39" s="40">
        <v>375</v>
      </c>
      <c r="C39" s="40">
        <v>0</v>
      </c>
      <c r="D39" s="40">
        <v>0</v>
      </c>
    </row>
    <row r="40" s="5" customFormat="1" ht="16.949999999999999" customHeight="1">
      <c r="A40" s="21" t="s">
        <v>1199</v>
      </c>
      <c r="B40" s="40">
        <v>0</v>
      </c>
      <c r="C40" s="40">
        <v>0</v>
      </c>
      <c r="D40" s="40">
        <v>0</v>
      </c>
    </row>
    <row r="41" s="5" customFormat="1" ht="16.949999999999999" customHeight="1">
      <c r="A41" s="21" t="s">
        <v>1200</v>
      </c>
      <c r="B41" s="40">
        <v>4370</v>
      </c>
      <c r="C41" s="40">
        <v>0</v>
      </c>
      <c r="D41" s="40">
        <v>0</v>
      </c>
    </row>
    <row r="42" s="5" customFormat="1" ht="16.949999999999999" customHeight="1">
      <c r="A42" s="21" t="s">
        <v>1201</v>
      </c>
      <c r="B42" s="40">
        <v>5249</v>
      </c>
      <c r="C42" s="40">
        <v>0</v>
      </c>
      <c r="D42" s="40">
        <v>0</v>
      </c>
    </row>
    <row r="43" ht="14.25">
      <c r="A43" s="21" t="s">
        <v>1202</v>
      </c>
      <c r="B43" s="40">
        <v>11707</v>
      </c>
      <c r="C43" s="40">
        <v>0</v>
      </c>
      <c r="D43" s="40">
        <v>0</v>
      </c>
    </row>
    <row r="44" ht="14.25">
      <c r="A44" s="21" t="s">
        <v>1203</v>
      </c>
      <c r="B44" s="40">
        <v>391</v>
      </c>
      <c r="C44" s="40">
        <v>0</v>
      </c>
      <c r="D44" s="40">
        <v>0</v>
      </c>
    </row>
  </sheetData>
  <mergeCells count="3">
    <mergeCell ref="A1:D1"/>
    <mergeCell ref="A2:B2"/>
    <mergeCell ref="A3:B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88" zoomScale="100" workbookViewId="0">
      <selection activeCell="E8" activeCellId="0" sqref="E8"/>
    </sheetView>
  </sheetViews>
  <sheetFormatPr baseColWidth="8" defaultColWidth="9" defaultRowHeight="14.25" customHeight="1"/>
  <cols>
    <col customWidth="1" min="1" max="1" style="46" width="34.988300000000002"/>
    <col customWidth="1" min="2" max="2" style="46" width="15.0898"/>
    <col customWidth="1" min="3" max="3" style="46" width="9.25"/>
    <col customWidth="1" min="4" max="4" style="46" width="9.5"/>
    <col customWidth="1" min="5" max="6" style="46" width="9.25"/>
    <col customWidth="1" min="7" max="143" style="46" width="6.8554700000000004"/>
    <col bestFit="1" customWidth="1" min="144" max="255" style="46" width="6.8554700000000004"/>
    <col customWidth="1" min="256" max="256" style="46" width="9"/>
  </cols>
  <sheetData>
    <row r="1" s="47" customFormat="1" ht="38" customHeight="1">
      <c r="A1" s="48" t="s">
        <v>1204</v>
      </c>
      <c r="B1" s="48"/>
      <c r="C1" s="48"/>
      <c r="D1" s="48"/>
      <c r="E1" s="48"/>
      <c r="F1" s="48"/>
    </row>
    <row r="2" s="47" customFormat="1" ht="19" customHeight="1">
      <c r="A2" s="49"/>
      <c r="F2" s="47" t="s">
        <v>1148</v>
      </c>
    </row>
    <row r="3" s="50" customFormat="1" ht="21.75" customHeight="1">
      <c r="A3" s="51" t="s">
        <v>1205</v>
      </c>
      <c r="B3" s="52"/>
      <c r="C3" s="52"/>
      <c r="D3" s="52"/>
      <c r="E3" s="52"/>
      <c r="F3" s="53"/>
    </row>
    <row r="4" s="47" customFormat="1" ht="21.75" customHeight="1">
      <c r="A4" s="54"/>
      <c r="B4" s="55" t="s">
        <v>1151</v>
      </c>
      <c r="C4" s="56" t="s">
        <v>1206</v>
      </c>
      <c r="D4" s="56" t="s">
        <v>1164</v>
      </c>
      <c r="E4" s="56" t="s">
        <v>1153</v>
      </c>
      <c r="F4" s="56" t="s">
        <v>1154</v>
      </c>
    </row>
    <row r="5" s="47" customFormat="1" ht="27" customHeight="1">
      <c r="A5" s="57" t="s">
        <v>1207</v>
      </c>
      <c r="B5" s="58">
        <f>XFD6+XFD29+XFD35+XFD43+XFD55+XFD64+XFD72+XFD91+XFD97+XFD121+XFD124+XFD139+XFD145+XFD150+XFD153+XFD162+XFD173</f>
        <v>47422</v>
      </c>
      <c r="C5" s="58">
        <f>#REF!+#REF!+#REF!+#REF!+#REF!+#REF!+#REF!+#REF!+#REF!+#REF!+#REF!+#REF!+#REF!+#REF!+#REF!+#REF!+#REF!</f>
        <v>19021</v>
      </c>
      <c r="D5" s="58">
        <f>#REF!+#REF!+#REF!+#REF!+#REF!+#REF!+#REF!+#REF!+#REF!+#REF!+#REF!+#REF!+#REF!+#REF!+#REF!+#REF!+#REF!</f>
        <v>25964</v>
      </c>
      <c r="E5" s="58">
        <f>#REF!+#REF!+#REF!+#REF!+#REF!+#REF!+#REF!+#REF!+#REF!+#REF!+#REF!+#REF!+#REF!+#REF!+#REF!+#REF!+#REF!</f>
        <v>1817</v>
      </c>
      <c r="F5" s="58">
        <f>#REF!+#REF!+#REF!+#REF!+#REF!+#REF!+#REF!+#REF!+#REF!+#REF!+#REF!+#REF!+#REF!+#REF!+#REF!+#REF!+#REF!</f>
        <v>620</v>
      </c>
    </row>
    <row r="6" s="47" customFormat="1" ht="18.75" customHeight="1">
      <c r="A6" s="59" t="s">
        <v>1208</v>
      </c>
      <c r="B6" s="58">
        <f t="shared" ref="B6:B69" si="4">XFD6+XFD6+XFD6+XFD6</f>
        <v>837</v>
      </c>
      <c r="C6" s="60">
        <v>503</v>
      </c>
      <c r="D6" s="60">
        <v>304</v>
      </c>
      <c r="E6" s="60"/>
      <c r="F6" s="60">
        <v>30</v>
      </c>
    </row>
    <row r="7" s="47" customFormat="1" ht="18.75" customHeight="1">
      <c r="A7" s="59" t="s">
        <v>1209</v>
      </c>
      <c r="B7" s="58">
        <f t="shared" si="4"/>
        <v>30</v>
      </c>
      <c r="C7" s="60">
        <v>10</v>
      </c>
      <c r="D7" s="60">
        <v>20</v>
      </c>
      <c r="E7" s="58"/>
      <c r="F7" s="58"/>
    </row>
    <row r="8" s="47" customFormat="1" ht="18.75" customHeight="1">
      <c r="A8" s="59" t="s">
        <v>1210</v>
      </c>
      <c r="B8" s="58">
        <f t="shared" si="4"/>
        <v>20</v>
      </c>
      <c r="C8" s="60">
        <v>20</v>
      </c>
      <c r="D8" s="60"/>
      <c r="E8" s="58"/>
      <c r="F8" s="58"/>
    </row>
    <row r="9" s="47" customFormat="1" ht="18.75" customHeight="1">
      <c r="A9" s="59" t="s">
        <v>1211</v>
      </c>
      <c r="B9" s="58">
        <f t="shared" si="4"/>
        <v>76</v>
      </c>
      <c r="C9" s="60">
        <v>76</v>
      </c>
      <c r="D9" s="60"/>
      <c r="E9" s="58"/>
      <c r="F9" s="58"/>
    </row>
    <row r="10" s="47" customFormat="1" ht="18.75" customHeight="1">
      <c r="A10" s="59" t="s">
        <v>1212</v>
      </c>
      <c r="B10" s="58">
        <f t="shared" si="4"/>
        <v>170</v>
      </c>
      <c r="C10" s="60"/>
      <c r="D10" s="58">
        <v>140</v>
      </c>
      <c r="E10" s="58"/>
      <c r="F10" s="58">
        <v>30</v>
      </c>
    </row>
    <row r="11" s="47" customFormat="1" ht="18.75" customHeight="1">
      <c r="A11" s="59" t="s">
        <v>1213</v>
      </c>
      <c r="B11" s="58">
        <f t="shared" si="4"/>
        <v>6</v>
      </c>
      <c r="C11" s="60">
        <v>4</v>
      </c>
      <c r="D11" s="58">
        <v>2</v>
      </c>
      <c r="E11" s="58"/>
      <c r="F11" s="58"/>
    </row>
    <row r="12" s="47" customFormat="1" ht="18.75" customHeight="1">
      <c r="A12" s="59" t="s">
        <v>1214</v>
      </c>
      <c r="B12" s="58">
        <f t="shared" si="4"/>
        <v>23</v>
      </c>
      <c r="C12" s="60">
        <v>17</v>
      </c>
      <c r="D12" s="60">
        <v>6</v>
      </c>
      <c r="E12" s="60"/>
      <c r="F12" s="60"/>
    </row>
    <row r="13" s="47" customFormat="1" ht="18.75" customHeight="1">
      <c r="A13" s="59" t="s">
        <v>1215</v>
      </c>
      <c r="B13" s="58">
        <f t="shared" si="4"/>
        <v>15</v>
      </c>
      <c r="C13" s="60">
        <v>15</v>
      </c>
      <c r="D13" s="60"/>
      <c r="E13" s="58"/>
      <c r="F13" s="58"/>
    </row>
    <row r="14" s="47" customFormat="1" ht="18.75" customHeight="1">
      <c r="A14" s="59" t="s">
        <v>1216</v>
      </c>
      <c r="B14" s="58">
        <f t="shared" si="4"/>
        <v>3</v>
      </c>
      <c r="C14" s="60">
        <v>3</v>
      </c>
      <c r="D14" s="60"/>
      <c r="E14" s="58"/>
      <c r="F14" s="58"/>
    </row>
    <row r="15" s="47" customFormat="1" ht="18.75" customHeight="1">
      <c r="A15" s="59" t="s">
        <v>1217</v>
      </c>
      <c r="B15" s="58">
        <f t="shared" si="4"/>
        <v>31</v>
      </c>
      <c r="C15" s="60">
        <v>17</v>
      </c>
      <c r="D15" s="60">
        <v>14</v>
      </c>
      <c r="E15" s="58"/>
      <c r="F15" s="58"/>
    </row>
    <row r="16" s="47" customFormat="1" ht="18.75" customHeight="1">
      <c r="A16" s="59" t="s">
        <v>1218</v>
      </c>
      <c r="B16" s="58">
        <f t="shared" si="4"/>
        <v>0</v>
      </c>
      <c r="C16" s="60"/>
      <c r="D16" s="58"/>
      <c r="E16" s="58"/>
      <c r="F16" s="58"/>
    </row>
    <row r="17" s="47" customFormat="1" ht="18.75" customHeight="1">
      <c r="A17" s="59" t="s">
        <v>1219</v>
      </c>
      <c r="B17" s="58">
        <f t="shared" si="4"/>
        <v>32</v>
      </c>
      <c r="C17" s="60"/>
      <c r="D17" s="58">
        <v>32</v>
      </c>
      <c r="E17" s="58"/>
      <c r="F17" s="58"/>
    </row>
    <row r="18" s="47" customFormat="1" ht="18.75" customHeight="1">
      <c r="A18" s="59" t="s">
        <v>1220</v>
      </c>
      <c r="B18" s="58">
        <f t="shared" si="4"/>
        <v>58</v>
      </c>
      <c r="C18" s="60">
        <v>58</v>
      </c>
      <c r="D18" s="60"/>
      <c r="E18" s="58"/>
      <c r="F18" s="58"/>
    </row>
    <row r="19" s="47" customFormat="1" ht="18.75" customHeight="1">
      <c r="A19" s="59" t="s">
        <v>1221</v>
      </c>
      <c r="B19" s="58">
        <f t="shared" si="4"/>
        <v>0</v>
      </c>
      <c r="C19" s="60"/>
      <c r="D19" s="60"/>
      <c r="E19" s="58"/>
      <c r="F19" s="58"/>
    </row>
    <row r="20" s="47" customFormat="1" ht="18.75" customHeight="1">
      <c r="A20" s="59" t="s">
        <v>1222</v>
      </c>
      <c r="B20" s="58">
        <f t="shared" si="4"/>
        <v>9</v>
      </c>
      <c r="C20" s="60">
        <v>9</v>
      </c>
      <c r="D20" s="60"/>
      <c r="E20" s="58"/>
      <c r="F20" s="58"/>
    </row>
    <row r="21" s="47" customFormat="1" ht="18.75" customHeight="1">
      <c r="A21" s="59" t="s">
        <v>1223</v>
      </c>
      <c r="B21" s="58">
        <f t="shared" si="4"/>
        <v>7</v>
      </c>
      <c r="C21" s="60"/>
      <c r="D21" s="58">
        <v>7</v>
      </c>
      <c r="E21" s="58"/>
      <c r="F21" s="58"/>
    </row>
    <row r="22" s="47" customFormat="1" ht="18.75" customHeight="1">
      <c r="A22" s="59" t="s">
        <v>1224</v>
      </c>
      <c r="B22" s="58">
        <f t="shared" si="4"/>
        <v>5</v>
      </c>
      <c r="C22" s="60">
        <v>5</v>
      </c>
      <c r="D22" s="60"/>
      <c r="E22" s="58"/>
      <c r="F22" s="58"/>
    </row>
    <row r="23" s="47" customFormat="1" ht="18.75" customHeight="1">
      <c r="A23" s="59" t="s">
        <v>1225</v>
      </c>
      <c r="B23" s="58">
        <f t="shared" si="4"/>
        <v>0</v>
      </c>
      <c r="C23" s="60"/>
      <c r="D23" s="60"/>
      <c r="E23" s="58"/>
      <c r="F23" s="58"/>
    </row>
    <row r="24" s="47" customFormat="1" ht="18.75" customHeight="1">
      <c r="A24" s="59" t="s">
        <v>1226</v>
      </c>
      <c r="B24" s="58">
        <f t="shared" si="4"/>
        <v>0</v>
      </c>
      <c r="C24" s="60"/>
      <c r="D24" s="60"/>
      <c r="E24" s="58"/>
      <c r="F24" s="58"/>
    </row>
    <row r="25" s="47" customFormat="1" ht="18.75" customHeight="1">
      <c r="A25" s="59" t="s">
        <v>1227</v>
      </c>
      <c r="B25" s="58">
        <f t="shared" si="4"/>
        <v>0</v>
      </c>
      <c r="C25" s="60"/>
      <c r="D25" s="60"/>
      <c r="E25" s="58"/>
      <c r="F25" s="58"/>
    </row>
    <row r="26" s="47" customFormat="1" ht="18.75" customHeight="1">
      <c r="A26" s="59" t="s">
        <v>1228</v>
      </c>
      <c r="B26" s="58">
        <f t="shared" si="4"/>
        <v>29</v>
      </c>
      <c r="C26" s="60">
        <v>29</v>
      </c>
      <c r="D26" s="60"/>
      <c r="E26" s="58"/>
      <c r="F26" s="58"/>
    </row>
    <row r="27" s="47" customFormat="1" ht="18.75" customHeight="1">
      <c r="A27" s="59" t="s">
        <v>1229</v>
      </c>
      <c r="B27" s="58">
        <f t="shared" si="4"/>
        <v>130</v>
      </c>
      <c r="C27" s="60">
        <v>57</v>
      </c>
      <c r="D27" s="60">
        <v>73</v>
      </c>
      <c r="E27" s="60"/>
      <c r="F27" s="60"/>
    </row>
    <row r="28" s="47" customFormat="1" ht="18.75" customHeight="1">
      <c r="A28" s="59" t="s">
        <v>1230</v>
      </c>
      <c r="B28" s="58">
        <f t="shared" si="4"/>
        <v>193</v>
      </c>
      <c r="C28" s="60">
        <v>183</v>
      </c>
      <c r="D28" s="58">
        <v>10</v>
      </c>
      <c r="E28" s="58"/>
      <c r="F28" s="58"/>
    </row>
    <row r="29" s="47" customFormat="1" ht="18.75" customHeight="1">
      <c r="A29" s="59" t="s">
        <v>1231</v>
      </c>
      <c r="B29" s="58">
        <f t="shared" si="4"/>
        <v>150</v>
      </c>
      <c r="C29" s="60"/>
      <c r="D29" s="60">
        <v>150</v>
      </c>
      <c r="E29" s="60"/>
      <c r="F29" s="60"/>
    </row>
    <row r="30" s="47" customFormat="1" ht="18.75" customHeight="1">
      <c r="A30" s="59" t="s">
        <v>1232</v>
      </c>
      <c r="B30" s="58">
        <f t="shared" si="4"/>
        <v>0</v>
      </c>
      <c r="C30" s="60"/>
      <c r="D30" s="60"/>
      <c r="E30" s="60"/>
      <c r="F30" s="60"/>
    </row>
    <row r="31" s="47" customFormat="1" ht="18.75" customHeight="1">
      <c r="A31" s="59" t="s">
        <v>1233</v>
      </c>
      <c r="B31" s="58">
        <f t="shared" si="4"/>
        <v>150</v>
      </c>
      <c r="C31" s="60"/>
      <c r="D31" s="60">
        <v>150</v>
      </c>
      <c r="E31" s="60"/>
      <c r="F31" s="60"/>
    </row>
    <row r="32" s="47" customFormat="1" ht="18.75" customHeight="1">
      <c r="A32" s="59" t="s">
        <v>1234</v>
      </c>
      <c r="B32" s="58">
        <f t="shared" si="4"/>
        <v>0</v>
      </c>
      <c r="C32" s="60"/>
      <c r="D32" s="60"/>
      <c r="E32" s="58"/>
      <c r="F32" s="58"/>
    </row>
    <row r="33" s="47" customFormat="1" ht="18.75" customHeight="1">
      <c r="A33" s="59" t="s">
        <v>1226</v>
      </c>
      <c r="B33" s="58">
        <f t="shared" si="4"/>
        <v>0</v>
      </c>
      <c r="C33" s="60"/>
      <c r="D33" s="58"/>
      <c r="E33" s="58"/>
      <c r="F33" s="58"/>
    </row>
    <row r="34" s="47" customFormat="1" ht="18.75" customHeight="1">
      <c r="A34" s="59" t="s">
        <v>1235</v>
      </c>
      <c r="B34" s="58">
        <f t="shared" si="4"/>
        <v>0</v>
      </c>
      <c r="C34" s="60"/>
      <c r="D34" s="60"/>
      <c r="E34" s="58"/>
      <c r="F34" s="58"/>
    </row>
    <row r="35" s="47" customFormat="1" ht="18.75" customHeight="1">
      <c r="A35" s="59" t="s">
        <v>1236</v>
      </c>
      <c r="B35" s="58">
        <f t="shared" si="4"/>
        <v>450</v>
      </c>
      <c r="C35" s="60">
        <v>250</v>
      </c>
      <c r="D35" s="60">
        <v>200</v>
      </c>
      <c r="E35" s="60"/>
      <c r="F35" s="60"/>
    </row>
    <row r="36" s="47" customFormat="1" ht="18.75" customHeight="1">
      <c r="A36" s="59" t="s">
        <v>1237</v>
      </c>
      <c r="B36" s="58">
        <f t="shared" si="4"/>
        <v>0</v>
      </c>
      <c r="C36" s="60"/>
      <c r="D36" s="60"/>
      <c r="E36" s="60"/>
      <c r="F36" s="60"/>
    </row>
    <row r="37" s="47" customFormat="1" ht="18.75" customHeight="1">
      <c r="A37" s="59" t="s">
        <v>1238</v>
      </c>
      <c r="B37" s="58">
        <f t="shared" si="4"/>
        <v>0</v>
      </c>
      <c r="C37" s="60"/>
      <c r="D37" s="60"/>
      <c r="E37" s="58"/>
      <c r="F37" s="58"/>
    </row>
    <row r="38" s="47" customFormat="1" ht="18.75" customHeight="1">
      <c r="A38" s="59" t="s">
        <v>1239</v>
      </c>
      <c r="B38" s="58">
        <f t="shared" si="4"/>
        <v>450</v>
      </c>
      <c r="C38" s="60">
        <v>250</v>
      </c>
      <c r="D38" s="58">
        <v>200</v>
      </c>
      <c r="E38" s="58"/>
      <c r="F38" s="58"/>
    </row>
    <row r="39" s="47" customFormat="1" ht="18.75" customHeight="1">
      <c r="A39" s="59" t="s">
        <v>1240</v>
      </c>
      <c r="B39" s="58">
        <f t="shared" si="4"/>
        <v>0</v>
      </c>
      <c r="C39" s="60"/>
      <c r="D39" s="60"/>
      <c r="E39" s="58"/>
      <c r="F39" s="58"/>
    </row>
    <row r="40" s="47" customFormat="1" ht="18.75" customHeight="1">
      <c r="A40" s="59" t="s">
        <v>1241</v>
      </c>
      <c r="B40" s="58">
        <f t="shared" si="4"/>
        <v>0</v>
      </c>
      <c r="C40" s="60"/>
      <c r="D40" s="60"/>
      <c r="E40" s="60"/>
      <c r="F40" s="60"/>
    </row>
    <row r="41" s="47" customFormat="1" ht="18.75" customHeight="1">
      <c r="A41" s="59" t="s">
        <v>1235</v>
      </c>
      <c r="B41" s="58">
        <f t="shared" si="4"/>
        <v>0</v>
      </c>
      <c r="C41" s="60"/>
      <c r="D41" s="60"/>
      <c r="E41" s="58"/>
      <c r="F41" s="58"/>
    </row>
    <row r="42" s="47" customFormat="1" ht="18.75" customHeight="1">
      <c r="A42" s="59" t="s">
        <v>1242</v>
      </c>
      <c r="B42" s="58">
        <f t="shared" si="4"/>
        <v>0</v>
      </c>
      <c r="C42" s="60"/>
      <c r="D42" s="60"/>
      <c r="E42" s="58"/>
      <c r="F42" s="58"/>
    </row>
    <row r="43" s="47" customFormat="1" ht="18.75" customHeight="1">
      <c r="A43" s="59" t="s">
        <v>1243</v>
      </c>
      <c r="B43" s="58">
        <f t="shared" si="4"/>
        <v>580</v>
      </c>
      <c r="C43" s="60">
        <v>560</v>
      </c>
      <c r="D43" s="60">
        <v>20</v>
      </c>
      <c r="E43" s="60"/>
      <c r="F43" s="60"/>
    </row>
    <row r="44" s="47" customFormat="1" ht="18.75" customHeight="1">
      <c r="A44" s="59" t="s">
        <v>1244</v>
      </c>
      <c r="B44" s="58">
        <f t="shared" si="4"/>
        <v>0</v>
      </c>
      <c r="C44" s="60"/>
      <c r="D44" s="60"/>
      <c r="E44" s="58"/>
      <c r="F44" s="58"/>
    </row>
    <row r="45" s="47" customFormat="1" ht="18.75" customHeight="1">
      <c r="A45" s="59" t="s">
        <v>1233</v>
      </c>
      <c r="B45" s="58">
        <f t="shared" si="4"/>
        <v>0</v>
      </c>
      <c r="C45" s="60"/>
      <c r="D45" s="60"/>
      <c r="E45" s="58"/>
      <c r="F45" s="58"/>
    </row>
    <row r="46" s="47" customFormat="1" ht="18.75" customHeight="1">
      <c r="A46" s="59" t="s">
        <v>1245</v>
      </c>
      <c r="B46" s="58">
        <f t="shared" si="4"/>
        <v>0</v>
      </c>
      <c r="C46" s="60"/>
      <c r="D46" s="60"/>
      <c r="E46" s="60"/>
      <c r="F46" s="60"/>
    </row>
    <row r="47" s="47" customFormat="1" ht="18.75" customHeight="1">
      <c r="A47" s="59" t="s">
        <v>1246</v>
      </c>
      <c r="B47" s="58">
        <f t="shared" si="4"/>
        <v>0</v>
      </c>
      <c r="C47" s="60"/>
      <c r="D47" s="60"/>
      <c r="E47" s="58"/>
      <c r="F47" s="58"/>
    </row>
    <row r="48" s="47" customFormat="1" ht="18.75" customHeight="1">
      <c r="A48" s="59" t="s">
        <v>1247</v>
      </c>
      <c r="B48" s="58">
        <f t="shared" si="4"/>
        <v>20</v>
      </c>
      <c r="C48" s="60"/>
      <c r="D48" s="60">
        <v>20</v>
      </c>
      <c r="E48" s="58"/>
      <c r="F48" s="58"/>
    </row>
    <row r="49" s="47" customFormat="1" ht="18.75" customHeight="1">
      <c r="A49" s="59" t="s">
        <v>1248</v>
      </c>
      <c r="B49" s="58">
        <f t="shared" si="4"/>
        <v>200</v>
      </c>
      <c r="C49" s="60">
        <v>200</v>
      </c>
      <c r="D49" s="60"/>
      <c r="E49" s="58"/>
      <c r="F49" s="58"/>
    </row>
    <row r="50" s="47" customFormat="1" ht="18.75" customHeight="1">
      <c r="A50" s="59" t="s">
        <v>1233</v>
      </c>
      <c r="B50" s="58">
        <f t="shared" si="4"/>
        <v>0</v>
      </c>
      <c r="C50" s="60"/>
      <c r="D50" s="60"/>
      <c r="E50" s="60"/>
      <c r="F50" s="60"/>
    </row>
    <row r="51" s="47" customFormat="1" ht="18.75" customHeight="1">
      <c r="A51" s="59" t="s">
        <v>1249</v>
      </c>
      <c r="B51" s="58">
        <f t="shared" si="4"/>
        <v>360</v>
      </c>
      <c r="C51" s="60">
        <v>360</v>
      </c>
      <c r="D51" s="60"/>
      <c r="E51" s="60"/>
      <c r="F51" s="60"/>
    </row>
    <row r="52" s="47" customFormat="1" ht="18.75" customHeight="1">
      <c r="A52" s="59" t="s">
        <v>1250</v>
      </c>
      <c r="B52" s="58">
        <f t="shared" si="4"/>
        <v>0</v>
      </c>
      <c r="C52" s="60"/>
      <c r="D52" s="60"/>
      <c r="E52" s="58"/>
      <c r="F52" s="58"/>
    </row>
    <row r="53" s="47" customFormat="1" ht="18.75" customHeight="1">
      <c r="A53" s="59" t="s">
        <v>1251</v>
      </c>
      <c r="B53" s="58">
        <f t="shared" si="4"/>
        <v>0</v>
      </c>
      <c r="C53" s="60"/>
      <c r="D53" s="60"/>
      <c r="E53" s="60"/>
      <c r="F53" s="60"/>
    </row>
    <row r="54" s="47" customFormat="1" ht="18.75" customHeight="1">
      <c r="A54" s="59" t="s">
        <v>1252</v>
      </c>
      <c r="B54" s="58">
        <f t="shared" si="4"/>
        <v>0</v>
      </c>
      <c r="C54" s="60"/>
      <c r="D54" s="58"/>
      <c r="E54" s="58"/>
      <c r="F54" s="58"/>
    </row>
    <row r="55" s="47" customFormat="1" ht="18.75" customHeight="1">
      <c r="A55" s="59" t="s">
        <v>1253</v>
      </c>
      <c r="B55" s="58">
        <f t="shared" si="4"/>
        <v>82</v>
      </c>
      <c r="C55" s="60">
        <v>80</v>
      </c>
      <c r="D55" s="60">
        <v>2</v>
      </c>
      <c r="E55" s="60"/>
      <c r="F55" s="60"/>
    </row>
    <row r="56" s="47" customFormat="1" ht="18.75" customHeight="1">
      <c r="A56" s="59" t="s">
        <v>1233</v>
      </c>
      <c r="B56" s="58">
        <f t="shared" si="4"/>
        <v>0</v>
      </c>
      <c r="C56" s="60"/>
      <c r="D56" s="60"/>
      <c r="E56" s="60"/>
      <c r="F56" s="60"/>
    </row>
    <row r="57" s="47" customFormat="1" ht="18.75" customHeight="1">
      <c r="A57" s="59" t="s">
        <v>1254</v>
      </c>
      <c r="B57" s="58">
        <f t="shared" si="4"/>
        <v>0</v>
      </c>
      <c r="C57" s="60"/>
      <c r="D57" s="60"/>
      <c r="E57" s="58"/>
      <c r="F57" s="58"/>
    </row>
    <row r="58" s="47" customFormat="1" ht="18.75" customHeight="1">
      <c r="A58" s="59" t="s">
        <v>1255</v>
      </c>
      <c r="B58" s="58">
        <f t="shared" si="4"/>
        <v>3</v>
      </c>
      <c r="C58" s="60">
        <v>3</v>
      </c>
      <c r="D58" s="60"/>
      <c r="E58" s="58"/>
      <c r="F58" s="58"/>
    </row>
    <row r="59" s="47" customFormat="1" ht="18.75" customHeight="1">
      <c r="A59" s="59" t="s">
        <v>1256</v>
      </c>
      <c r="B59" s="58">
        <f t="shared" si="4"/>
        <v>0</v>
      </c>
      <c r="C59" s="60"/>
      <c r="D59" s="60"/>
      <c r="E59" s="60"/>
      <c r="F59" s="60"/>
    </row>
    <row r="60" s="47" customFormat="1" ht="18.75" customHeight="1">
      <c r="A60" s="59" t="s">
        <v>1226</v>
      </c>
      <c r="B60" s="58">
        <f t="shared" si="4"/>
        <v>0</v>
      </c>
      <c r="C60" s="60"/>
      <c r="D60" s="60"/>
      <c r="E60" s="58"/>
      <c r="F60" s="58"/>
    </row>
    <row r="61" s="47" customFormat="1" ht="18.75" customHeight="1">
      <c r="A61" s="59" t="s">
        <v>1257</v>
      </c>
      <c r="B61" s="58">
        <f t="shared" si="4"/>
        <v>74</v>
      </c>
      <c r="C61" s="60">
        <v>74</v>
      </c>
      <c r="D61" s="60"/>
      <c r="E61" s="58"/>
      <c r="F61" s="58"/>
    </row>
    <row r="62" s="47" customFormat="1" ht="18.75" customHeight="1">
      <c r="A62" s="59" t="s">
        <v>1258</v>
      </c>
      <c r="B62" s="58">
        <f t="shared" si="4"/>
        <v>5</v>
      </c>
      <c r="C62" s="60">
        <v>3</v>
      </c>
      <c r="D62" s="58">
        <v>2</v>
      </c>
      <c r="E62" s="58"/>
      <c r="F62" s="58"/>
    </row>
    <row r="63" s="47" customFormat="1" ht="18.75" customHeight="1">
      <c r="A63" s="59" t="s">
        <v>1259</v>
      </c>
      <c r="B63" s="58">
        <f t="shared" si="4"/>
        <v>0</v>
      </c>
      <c r="C63" s="60"/>
      <c r="D63" s="58"/>
      <c r="E63" s="58"/>
      <c r="F63" s="58"/>
    </row>
    <row r="64" s="47" customFormat="1" ht="18.75" customHeight="1">
      <c r="A64" s="59" t="s">
        <v>1260</v>
      </c>
      <c r="B64" s="58">
        <f t="shared" si="4"/>
        <v>5576</v>
      </c>
      <c r="C64" s="60">
        <v>5119</v>
      </c>
      <c r="D64" s="60">
        <v>457</v>
      </c>
      <c r="E64" s="60"/>
      <c r="F64" s="60"/>
    </row>
    <row r="65" s="47" customFormat="1" ht="18.75" customHeight="1">
      <c r="A65" s="59" t="s">
        <v>1235</v>
      </c>
      <c r="B65" s="58">
        <f t="shared" si="4"/>
        <v>0</v>
      </c>
      <c r="C65" s="60"/>
      <c r="D65" s="60"/>
      <c r="E65" s="58"/>
      <c r="F65" s="58"/>
    </row>
    <row r="66" s="47" customFormat="1" ht="18.75" customHeight="1">
      <c r="A66" s="59" t="s">
        <v>1233</v>
      </c>
      <c r="B66" s="58">
        <f t="shared" si="4"/>
        <v>400</v>
      </c>
      <c r="C66" s="60"/>
      <c r="D66" s="60">
        <v>400</v>
      </c>
      <c r="E66" s="58"/>
      <c r="F66" s="58"/>
    </row>
    <row r="67" s="47" customFormat="1" ht="18.75" customHeight="1">
      <c r="A67" s="59" t="s">
        <v>1261</v>
      </c>
      <c r="B67" s="58">
        <f t="shared" si="4"/>
        <v>4000</v>
      </c>
      <c r="C67" s="60">
        <v>4000</v>
      </c>
      <c r="D67" s="60"/>
      <c r="E67" s="60"/>
      <c r="F67" s="60"/>
    </row>
    <row r="68" s="47" customFormat="1" ht="18.75" customHeight="1">
      <c r="A68" s="59" t="s">
        <v>1262</v>
      </c>
      <c r="B68" s="58">
        <f t="shared" si="4"/>
        <v>1164</v>
      </c>
      <c r="C68" s="60">
        <v>1107</v>
      </c>
      <c r="D68" s="60">
        <v>57</v>
      </c>
      <c r="E68" s="60"/>
      <c r="F68" s="60"/>
    </row>
    <row r="69" s="47" customFormat="1" ht="18.75" customHeight="1">
      <c r="A69" s="59" t="s">
        <v>1263</v>
      </c>
      <c r="B69" s="58">
        <f t="shared" si="4"/>
        <v>12</v>
      </c>
      <c r="C69" s="60">
        <v>12</v>
      </c>
      <c r="D69" s="60"/>
      <c r="E69" s="60"/>
      <c r="F69" s="60"/>
    </row>
    <row r="70" s="47" customFormat="1" ht="18.75" customHeight="1">
      <c r="A70" s="59" t="s">
        <v>1264</v>
      </c>
      <c r="B70" s="58">
        <f t="shared" ref="B70:B133" si="5">XFD70+XFD70+XFD70+XFD70</f>
        <v>0</v>
      </c>
      <c r="C70" s="60"/>
      <c r="D70" s="60"/>
      <c r="E70" s="58"/>
      <c r="F70" s="58"/>
    </row>
    <row r="71" s="47" customFormat="1" ht="18.75" customHeight="1">
      <c r="A71" s="59" t="s">
        <v>1265</v>
      </c>
      <c r="B71" s="58">
        <f t="shared" si="5"/>
        <v>0</v>
      </c>
      <c r="C71" s="60"/>
      <c r="D71" s="60"/>
      <c r="E71" s="58"/>
      <c r="F71" s="58"/>
    </row>
    <row r="72" s="47" customFormat="1" ht="18.75" customHeight="1">
      <c r="A72" s="59" t="s">
        <v>1266</v>
      </c>
      <c r="B72" s="58">
        <f t="shared" si="5"/>
        <v>5084</v>
      </c>
      <c r="C72" s="60">
        <v>3074</v>
      </c>
      <c r="D72" s="60">
        <v>2010</v>
      </c>
      <c r="E72" s="60"/>
      <c r="F72" s="60"/>
    </row>
    <row r="73" s="47" customFormat="1" ht="18.75" customHeight="1">
      <c r="A73" s="59" t="s">
        <v>1233</v>
      </c>
      <c r="B73" s="58">
        <f t="shared" si="5"/>
        <v>210</v>
      </c>
      <c r="C73" s="60">
        <v>200</v>
      </c>
      <c r="D73" s="60">
        <v>10</v>
      </c>
      <c r="E73" s="60"/>
      <c r="F73" s="60"/>
    </row>
    <row r="74" s="47" customFormat="1" ht="18.75" customHeight="1">
      <c r="A74" s="59" t="s">
        <v>1267</v>
      </c>
      <c r="B74" s="58">
        <f t="shared" si="5"/>
        <v>2000</v>
      </c>
      <c r="C74" s="60">
        <v>2000</v>
      </c>
      <c r="D74" s="60"/>
      <c r="E74" s="60"/>
      <c r="F74" s="60"/>
    </row>
    <row r="75" s="47" customFormat="1" ht="18.75" customHeight="1">
      <c r="A75" s="59" t="s">
        <v>1268</v>
      </c>
      <c r="B75" s="58">
        <f t="shared" si="5"/>
        <v>0</v>
      </c>
      <c r="C75" s="60"/>
      <c r="D75" s="60"/>
      <c r="E75" s="60"/>
      <c r="F75" s="60"/>
    </row>
    <row r="76" s="47" customFormat="1" ht="18.75" customHeight="1">
      <c r="A76" s="59" t="s">
        <v>1269</v>
      </c>
      <c r="B76" s="58">
        <f t="shared" si="5"/>
        <v>0</v>
      </c>
      <c r="C76" s="60"/>
      <c r="D76" s="60"/>
      <c r="E76" s="60"/>
      <c r="F76" s="60"/>
    </row>
    <row r="77" s="47" customFormat="1" ht="18.75" customHeight="1">
      <c r="A77" s="59" t="s">
        <v>1270</v>
      </c>
      <c r="B77" s="58">
        <f t="shared" si="5"/>
        <v>0</v>
      </c>
      <c r="C77" s="60"/>
      <c r="D77" s="60"/>
      <c r="E77" s="60"/>
      <c r="F77" s="60"/>
    </row>
    <row r="78" s="47" customFormat="1" ht="18.75" customHeight="1">
      <c r="A78" s="59" t="s">
        <v>1271</v>
      </c>
      <c r="B78" s="58">
        <f t="shared" si="5"/>
        <v>76</v>
      </c>
      <c r="C78" s="60">
        <v>76</v>
      </c>
      <c r="D78" s="60"/>
      <c r="E78" s="60"/>
      <c r="F78" s="60"/>
    </row>
    <row r="79" s="47" customFormat="1" ht="18.75" customHeight="1">
      <c r="A79" s="59" t="s">
        <v>1272</v>
      </c>
      <c r="B79" s="58">
        <f t="shared" si="5"/>
        <v>798</v>
      </c>
      <c r="C79" s="60">
        <v>798</v>
      </c>
      <c r="D79" s="60"/>
      <c r="E79" s="58"/>
      <c r="F79" s="58"/>
    </row>
    <row r="80" s="47" customFormat="1" ht="18.75" customHeight="1">
      <c r="A80" s="59" t="s">
        <v>1273</v>
      </c>
      <c r="B80" s="58">
        <f t="shared" si="5"/>
        <v>2000</v>
      </c>
      <c r="C80" s="60"/>
      <c r="D80" s="60">
        <v>2000</v>
      </c>
      <c r="E80" s="58"/>
      <c r="F80" s="58"/>
    </row>
    <row r="81" s="47" customFormat="1" ht="18.75" customHeight="1">
      <c r="A81" s="59" t="s">
        <v>1274</v>
      </c>
      <c r="B81" s="58">
        <f t="shared" si="5"/>
        <v>0</v>
      </c>
      <c r="C81" s="60"/>
      <c r="D81" s="60"/>
      <c r="E81" s="60"/>
      <c r="F81" s="60"/>
    </row>
    <row r="82" s="47" customFormat="1" ht="18.75" customHeight="1">
      <c r="A82" s="59" t="s">
        <v>1275</v>
      </c>
      <c r="B82" s="58">
        <f t="shared" si="5"/>
        <v>0</v>
      </c>
      <c r="C82" s="60"/>
      <c r="D82" s="60"/>
      <c r="E82" s="58"/>
      <c r="F82" s="58"/>
    </row>
    <row r="83" s="47" customFormat="1" ht="18.75" customHeight="1">
      <c r="A83" s="59" t="s">
        <v>1276</v>
      </c>
      <c r="B83" s="58">
        <f t="shared" si="5"/>
        <v>0</v>
      </c>
      <c r="C83" s="60"/>
      <c r="D83" s="58"/>
      <c r="E83" s="58"/>
      <c r="F83" s="58"/>
    </row>
    <row r="84" s="47" customFormat="1" ht="18.75" customHeight="1">
      <c r="A84" s="59" t="s">
        <v>1265</v>
      </c>
      <c r="B84" s="58">
        <f t="shared" si="5"/>
        <v>0</v>
      </c>
      <c r="C84" s="60"/>
      <c r="D84" s="60"/>
      <c r="E84" s="58"/>
      <c r="F84" s="58"/>
    </row>
    <row r="85" s="47" customFormat="1" ht="18.75" customHeight="1">
      <c r="A85" s="59" t="s">
        <v>1277</v>
      </c>
      <c r="B85" s="58">
        <f t="shared" si="5"/>
        <v>0</v>
      </c>
      <c r="C85" s="60"/>
      <c r="D85" s="60"/>
      <c r="E85" s="60"/>
      <c r="F85" s="60"/>
    </row>
    <row r="86" s="47" customFormat="1" ht="18.75" customHeight="1">
      <c r="A86" s="59" t="s">
        <v>1278</v>
      </c>
      <c r="B86" s="58">
        <f t="shared" si="5"/>
        <v>0</v>
      </c>
      <c r="C86" s="60"/>
      <c r="D86" s="60"/>
      <c r="E86" s="58"/>
      <c r="F86" s="58"/>
    </row>
    <row r="87" s="47" customFormat="1" ht="18.75" customHeight="1">
      <c r="A87" s="59" t="s">
        <v>1279</v>
      </c>
      <c r="B87" s="58">
        <f t="shared" si="5"/>
        <v>0</v>
      </c>
      <c r="C87" s="60"/>
      <c r="D87" s="60"/>
      <c r="E87" s="58"/>
      <c r="F87" s="58"/>
    </row>
    <row r="88" s="47" customFormat="1" ht="18.75" customHeight="1">
      <c r="A88" s="59" t="s">
        <v>1280</v>
      </c>
      <c r="B88" s="58">
        <f t="shared" si="5"/>
        <v>0</v>
      </c>
      <c r="C88" s="60"/>
      <c r="D88" s="60"/>
      <c r="E88" s="58"/>
      <c r="F88" s="58"/>
    </row>
    <row r="89" s="47" customFormat="1" ht="18.75" customHeight="1">
      <c r="A89" s="59" t="s">
        <v>1281</v>
      </c>
      <c r="B89" s="58">
        <f t="shared" si="5"/>
        <v>0</v>
      </c>
      <c r="C89" s="60"/>
      <c r="D89" s="60"/>
      <c r="E89" s="60"/>
      <c r="F89" s="60"/>
    </row>
    <row r="90" s="47" customFormat="1" ht="18.75" customHeight="1">
      <c r="A90" s="59" t="s">
        <v>1282</v>
      </c>
      <c r="B90" s="58">
        <f t="shared" si="5"/>
        <v>0</v>
      </c>
      <c r="C90" s="60"/>
      <c r="D90" s="60"/>
      <c r="E90" s="60"/>
      <c r="F90" s="60"/>
    </row>
    <row r="91" s="47" customFormat="1" ht="18.75" customHeight="1">
      <c r="A91" s="59" t="s">
        <v>1283</v>
      </c>
      <c r="B91" s="58">
        <f t="shared" si="5"/>
        <v>10461</v>
      </c>
      <c r="C91" s="60">
        <v>1956</v>
      </c>
      <c r="D91" s="60">
        <v>8205</v>
      </c>
      <c r="E91" s="60">
        <v>300</v>
      </c>
      <c r="F91" s="60"/>
    </row>
    <row r="92" s="47" customFormat="1" ht="18.75" customHeight="1">
      <c r="A92" s="59" t="s">
        <v>1284</v>
      </c>
      <c r="B92" s="58">
        <f t="shared" si="5"/>
        <v>767</v>
      </c>
      <c r="C92" s="60">
        <v>767</v>
      </c>
      <c r="D92" s="60"/>
      <c r="E92" s="58"/>
      <c r="F92" s="58"/>
    </row>
    <row r="93" s="47" customFormat="1" ht="18.75" customHeight="1">
      <c r="A93" s="59" t="s">
        <v>1285</v>
      </c>
      <c r="B93" s="58">
        <f t="shared" si="5"/>
        <v>0</v>
      </c>
      <c r="C93" s="60"/>
      <c r="D93" s="60"/>
      <c r="E93" s="58"/>
      <c r="F93" s="58"/>
    </row>
    <row r="94" s="47" customFormat="1" ht="18.75" customHeight="1">
      <c r="A94" s="59" t="s">
        <v>1286</v>
      </c>
      <c r="B94" s="58">
        <f t="shared" si="5"/>
        <v>8994</v>
      </c>
      <c r="C94" s="60">
        <v>789</v>
      </c>
      <c r="D94" s="60">
        <v>8205</v>
      </c>
      <c r="E94" s="58"/>
      <c r="F94" s="58"/>
    </row>
    <row r="95" s="47" customFormat="1" ht="18.75" customHeight="1">
      <c r="A95" s="59" t="s">
        <v>1233</v>
      </c>
      <c r="B95" s="58">
        <f t="shared" si="5"/>
        <v>700</v>
      </c>
      <c r="C95" s="60">
        <v>400</v>
      </c>
      <c r="D95" s="60"/>
      <c r="E95" s="60">
        <v>300</v>
      </c>
      <c r="F95" s="60"/>
    </row>
    <row r="96" s="47" customFormat="1" ht="18.75" customHeight="1">
      <c r="A96" s="59" t="s">
        <v>1287</v>
      </c>
      <c r="B96" s="58">
        <f t="shared" si="5"/>
        <v>0</v>
      </c>
      <c r="C96" s="60"/>
      <c r="D96" s="60"/>
      <c r="E96" s="60"/>
      <c r="F96" s="60"/>
    </row>
    <row r="97" s="47" customFormat="1" ht="18.75" customHeight="1">
      <c r="A97" s="59" t="s">
        <v>1288</v>
      </c>
      <c r="B97" s="58">
        <f t="shared" si="5"/>
        <v>3281</v>
      </c>
      <c r="C97" s="60">
        <v>612</v>
      </c>
      <c r="D97" s="60">
        <v>1962</v>
      </c>
      <c r="E97" s="60">
        <v>317</v>
      </c>
      <c r="F97" s="60">
        <v>390</v>
      </c>
    </row>
    <row r="98" s="47" customFormat="1" ht="18.75" customHeight="1">
      <c r="A98" s="59" t="s">
        <v>1233</v>
      </c>
      <c r="B98" s="58">
        <f t="shared" si="5"/>
        <v>650</v>
      </c>
      <c r="C98" s="60"/>
      <c r="D98" s="60">
        <v>350</v>
      </c>
      <c r="E98" s="60">
        <v>300</v>
      </c>
      <c r="F98" s="60"/>
    </row>
    <row r="99" s="47" customFormat="1" ht="18.75" customHeight="1">
      <c r="A99" s="59" t="s">
        <v>1289</v>
      </c>
      <c r="B99" s="58">
        <f t="shared" si="5"/>
        <v>0</v>
      </c>
      <c r="C99" s="60"/>
      <c r="D99" s="60"/>
      <c r="E99" s="58"/>
      <c r="F99" s="58"/>
    </row>
    <row r="100" s="47" customFormat="1" ht="18.75" customHeight="1">
      <c r="A100" s="59" t="s">
        <v>1290</v>
      </c>
      <c r="B100" s="58">
        <f t="shared" si="5"/>
        <v>0</v>
      </c>
      <c r="C100" s="60"/>
      <c r="D100" s="60"/>
      <c r="E100" s="58"/>
      <c r="F100" s="58"/>
    </row>
    <row r="101" s="47" customFormat="1" ht="18.75" customHeight="1">
      <c r="A101" s="59" t="s">
        <v>1291</v>
      </c>
      <c r="B101" s="58">
        <f t="shared" si="5"/>
        <v>0</v>
      </c>
      <c r="C101" s="60"/>
      <c r="D101" s="60"/>
      <c r="E101" s="58"/>
      <c r="F101" s="58"/>
    </row>
    <row r="102" s="47" customFormat="1" ht="18.75" customHeight="1">
      <c r="A102" s="59" t="s">
        <v>1279</v>
      </c>
      <c r="B102" s="58">
        <f t="shared" si="5"/>
        <v>0</v>
      </c>
      <c r="C102" s="60"/>
      <c r="D102" s="60"/>
      <c r="E102" s="60"/>
      <c r="F102" s="60"/>
    </row>
    <row r="103" s="47" customFormat="1" ht="18.75" customHeight="1">
      <c r="A103" s="59" t="s">
        <v>1292</v>
      </c>
      <c r="B103" s="58">
        <f t="shared" si="5"/>
        <v>450</v>
      </c>
      <c r="C103" s="60"/>
      <c r="D103" s="60">
        <v>390</v>
      </c>
      <c r="E103" s="60"/>
      <c r="F103" s="60">
        <v>60</v>
      </c>
    </row>
    <row r="104" s="47" customFormat="1" ht="18.75" customHeight="1">
      <c r="A104" s="59" t="s">
        <v>1293</v>
      </c>
      <c r="B104" s="58">
        <f t="shared" si="5"/>
        <v>0</v>
      </c>
      <c r="C104" s="60"/>
      <c r="D104" s="60"/>
      <c r="E104" s="58"/>
      <c r="F104" s="58"/>
    </row>
    <row r="105" s="47" customFormat="1" ht="18.75" customHeight="1">
      <c r="A105" s="59" t="s">
        <v>1294</v>
      </c>
      <c r="B105" s="58">
        <f t="shared" si="5"/>
        <v>0</v>
      </c>
      <c r="C105" s="60"/>
      <c r="D105" s="60"/>
      <c r="E105" s="58"/>
      <c r="F105" s="58"/>
    </row>
    <row r="106" s="47" customFormat="1" ht="18.75" customHeight="1">
      <c r="A106" s="59" t="s">
        <v>1295</v>
      </c>
      <c r="B106" s="58">
        <f t="shared" si="5"/>
        <v>0</v>
      </c>
      <c r="C106" s="60"/>
      <c r="D106" s="60"/>
      <c r="E106" s="58"/>
      <c r="F106" s="58"/>
    </row>
    <row r="107" s="47" customFormat="1" ht="18.75" customHeight="1">
      <c r="A107" s="59" t="s">
        <v>1296</v>
      </c>
      <c r="B107" s="58">
        <f t="shared" si="5"/>
        <v>0</v>
      </c>
      <c r="C107" s="60"/>
      <c r="D107" s="60"/>
      <c r="E107" s="58"/>
      <c r="F107" s="58"/>
    </row>
    <row r="108" s="47" customFormat="1" ht="18.75" customHeight="1">
      <c r="A108" s="59" t="s">
        <v>1297</v>
      </c>
      <c r="B108" s="58">
        <f t="shared" si="5"/>
        <v>0</v>
      </c>
      <c r="C108" s="60"/>
      <c r="D108" s="60"/>
      <c r="E108" s="58"/>
      <c r="F108" s="58"/>
    </row>
    <row r="109" s="47" customFormat="1" ht="18.75" customHeight="1">
      <c r="A109" s="59" t="s">
        <v>1298</v>
      </c>
      <c r="B109" s="58">
        <f t="shared" si="5"/>
        <v>0</v>
      </c>
      <c r="C109" s="60"/>
      <c r="D109" s="60"/>
      <c r="E109" s="58"/>
      <c r="F109" s="58"/>
    </row>
    <row r="110" s="47" customFormat="1" ht="18.75" customHeight="1">
      <c r="A110" s="59" t="s">
        <v>1299</v>
      </c>
      <c r="B110" s="58">
        <f t="shared" si="5"/>
        <v>0</v>
      </c>
      <c r="C110" s="60"/>
      <c r="D110" s="60"/>
      <c r="E110" s="60"/>
      <c r="F110" s="60"/>
    </row>
    <row r="111" s="47" customFormat="1" ht="18.75" customHeight="1">
      <c r="A111" s="59" t="s">
        <v>1300</v>
      </c>
      <c r="B111" s="58">
        <f t="shared" si="5"/>
        <v>0</v>
      </c>
      <c r="C111" s="60"/>
      <c r="D111" s="60"/>
      <c r="E111" s="58"/>
      <c r="F111" s="58"/>
    </row>
    <row r="112" s="47" customFormat="1" ht="18.75" customHeight="1">
      <c r="A112" s="59" t="s">
        <v>1301</v>
      </c>
      <c r="B112" s="58">
        <f t="shared" si="5"/>
        <v>1130</v>
      </c>
      <c r="C112" s="60"/>
      <c r="D112" s="60">
        <v>800</v>
      </c>
      <c r="E112" s="60"/>
      <c r="F112" s="60">
        <v>330</v>
      </c>
    </row>
    <row r="113" s="47" customFormat="1" ht="18.75" customHeight="1">
      <c r="A113" s="59" t="s">
        <v>1302</v>
      </c>
      <c r="B113" s="58">
        <f t="shared" si="5"/>
        <v>0</v>
      </c>
      <c r="C113" s="60"/>
      <c r="D113" s="60"/>
      <c r="E113" s="60"/>
      <c r="F113" s="60"/>
    </row>
    <row r="114" s="47" customFormat="1" ht="18.75" customHeight="1">
      <c r="A114" s="59" t="s">
        <v>1303</v>
      </c>
      <c r="B114" s="58">
        <f t="shared" si="5"/>
        <v>712</v>
      </c>
      <c r="C114" s="60">
        <v>388</v>
      </c>
      <c r="D114" s="60">
        <v>324</v>
      </c>
      <c r="E114" s="60"/>
      <c r="F114" s="60"/>
    </row>
    <row r="115" s="47" customFormat="1" ht="18.75" customHeight="1">
      <c r="A115" s="59" t="s">
        <v>1304</v>
      </c>
      <c r="B115" s="58">
        <f t="shared" si="5"/>
        <v>0</v>
      </c>
      <c r="C115" s="60"/>
      <c r="D115" s="60"/>
      <c r="E115" s="60"/>
      <c r="F115" s="60"/>
    </row>
    <row r="116" s="47" customFormat="1" ht="18.75" customHeight="1">
      <c r="A116" s="59" t="s">
        <v>1305</v>
      </c>
      <c r="B116" s="58">
        <f t="shared" si="5"/>
        <v>115</v>
      </c>
      <c r="C116" s="60"/>
      <c r="D116" s="60">
        <v>98</v>
      </c>
      <c r="E116" s="60">
        <v>17</v>
      </c>
      <c r="F116" s="60"/>
    </row>
    <row r="117" s="47" customFormat="1" ht="18.75" customHeight="1">
      <c r="A117" s="59" t="s">
        <v>1306</v>
      </c>
      <c r="B117" s="58">
        <f t="shared" si="5"/>
        <v>0</v>
      </c>
      <c r="C117" s="60"/>
      <c r="D117" s="60"/>
      <c r="E117" s="58"/>
      <c r="F117" s="58"/>
    </row>
    <row r="118" s="47" customFormat="1" ht="18.75" customHeight="1">
      <c r="A118" s="59" t="s">
        <v>1307</v>
      </c>
      <c r="B118" s="58">
        <f t="shared" si="5"/>
        <v>24</v>
      </c>
      <c r="C118" s="60">
        <v>24</v>
      </c>
      <c r="D118" s="60"/>
      <c r="E118" s="58"/>
      <c r="F118" s="58"/>
    </row>
    <row r="119" s="47" customFormat="1" ht="18.75" customHeight="1">
      <c r="A119" s="59" t="s">
        <v>1308</v>
      </c>
      <c r="B119" s="58">
        <f t="shared" si="5"/>
        <v>200</v>
      </c>
      <c r="C119" s="60">
        <v>200</v>
      </c>
      <c r="D119" s="58"/>
      <c r="E119" s="58"/>
      <c r="F119" s="58"/>
    </row>
    <row r="120" s="47" customFormat="1" ht="18.75" customHeight="1">
      <c r="A120" s="59" t="s">
        <v>1309</v>
      </c>
      <c r="B120" s="58">
        <f t="shared" si="5"/>
        <v>0</v>
      </c>
      <c r="C120" s="60"/>
      <c r="D120" s="60"/>
      <c r="E120" s="60"/>
      <c r="F120" s="60"/>
    </row>
    <row r="121" s="47" customFormat="1" ht="18.75" customHeight="1">
      <c r="A121" s="59" t="s">
        <v>1310</v>
      </c>
      <c r="B121" s="58">
        <f t="shared" si="5"/>
        <v>0</v>
      </c>
      <c r="C121" s="60"/>
      <c r="D121" s="60"/>
      <c r="E121" s="60"/>
      <c r="F121" s="60"/>
    </row>
    <row r="122" s="47" customFormat="1" ht="18.75" customHeight="1">
      <c r="A122" s="59" t="s">
        <v>1233</v>
      </c>
      <c r="B122" s="58">
        <f t="shared" si="5"/>
        <v>0</v>
      </c>
      <c r="C122" s="60"/>
      <c r="D122" s="60"/>
      <c r="E122" s="60"/>
      <c r="F122" s="60"/>
    </row>
    <row r="123" s="47" customFormat="1" ht="18.75" customHeight="1">
      <c r="A123" s="59" t="s">
        <v>1271</v>
      </c>
      <c r="B123" s="58">
        <f t="shared" si="5"/>
        <v>0</v>
      </c>
      <c r="C123" s="60"/>
      <c r="D123" s="60"/>
      <c r="E123" s="58"/>
      <c r="F123" s="58"/>
    </row>
    <row r="124" s="47" customFormat="1" ht="18.75" customHeight="1">
      <c r="A124" s="59" t="s">
        <v>1311</v>
      </c>
      <c r="B124" s="58">
        <f t="shared" si="5"/>
        <v>6798</v>
      </c>
      <c r="C124" s="60">
        <v>3172</v>
      </c>
      <c r="D124" s="60">
        <v>2426</v>
      </c>
      <c r="E124" s="60">
        <v>1200</v>
      </c>
      <c r="F124" s="60"/>
    </row>
    <row r="125" s="47" customFormat="1" ht="18.75" customHeight="1">
      <c r="A125" s="59" t="s">
        <v>1312</v>
      </c>
      <c r="B125" s="58">
        <f t="shared" si="5"/>
        <v>3713</v>
      </c>
      <c r="C125" s="60">
        <v>2058</v>
      </c>
      <c r="D125" s="60">
        <v>1655</v>
      </c>
      <c r="E125" s="60"/>
      <c r="F125" s="60"/>
    </row>
    <row r="126" s="47" customFormat="1" ht="18.75" customHeight="1">
      <c r="A126" s="59" t="s">
        <v>1233</v>
      </c>
      <c r="B126" s="58">
        <f t="shared" si="5"/>
        <v>650</v>
      </c>
      <c r="C126" s="60"/>
      <c r="D126" s="60">
        <v>650</v>
      </c>
      <c r="E126" s="60"/>
      <c r="F126" s="60"/>
    </row>
    <row r="127" s="47" customFormat="1" ht="18.75" customHeight="1">
      <c r="A127" s="59" t="s">
        <v>1313</v>
      </c>
      <c r="B127" s="58">
        <f t="shared" si="5"/>
        <v>0</v>
      </c>
      <c r="C127" s="60"/>
      <c r="D127" s="60"/>
      <c r="E127" s="60"/>
      <c r="F127" s="60"/>
    </row>
    <row r="128" s="47" customFormat="1" ht="18.75" customHeight="1">
      <c r="A128" s="59" t="s">
        <v>1314</v>
      </c>
      <c r="B128" s="58">
        <f t="shared" si="5"/>
        <v>2000</v>
      </c>
      <c r="C128" s="60">
        <v>800</v>
      </c>
      <c r="D128" s="60"/>
      <c r="E128" s="60">
        <v>1200</v>
      </c>
      <c r="F128" s="60"/>
    </row>
    <row r="129" s="47" customFormat="1" ht="18.75" customHeight="1">
      <c r="A129" s="59" t="s">
        <v>1315</v>
      </c>
      <c r="B129" s="58">
        <f t="shared" si="5"/>
        <v>314</v>
      </c>
      <c r="C129" s="60">
        <v>314</v>
      </c>
      <c r="D129" s="60"/>
      <c r="E129" s="60"/>
      <c r="F129" s="60"/>
    </row>
    <row r="130" s="47" customFormat="1" ht="18.75" customHeight="1">
      <c r="A130" s="59" t="s">
        <v>1316</v>
      </c>
      <c r="B130" s="58">
        <f t="shared" si="5"/>
        <v>0</v>
      </c>
      <c r="C130" s="60"/>
      <c r="D130" s="60"/>
      <c r="E130" s="58"/>
      <c r="F130" s="58"/>
    </row>
    <row r="131" s="47" customFormat="1" ht="18.75" customHeight="1">
      <c r="A131" s="59" t="s">
        <v>1317</v>
      </c>
      <c r="B131" s="58">
        <f t="shared" si="5"/>
        <v>0</v>
      </c>
      <c r="C131" s="60"/>
      <c r="D131" s="60"/>
      <c r="E131" s="58"/>
      <c r="F131" s="58"/>
    </row>
    <row r="132" s="47" customFormat="1" ht="18.75" customHeight="1">
      <c r="A132" s="59" t="s">
        <v>1318</v>
      </c>
      <c r="B132" s="58">
        <f t="shared" si="5"/>
        <v>0</v>
      </c>
      <c r="C132" s="60"/>
      <c r="D132" s="60"/>
      <c r="E132" s="58"/>
      <c r="F132" s="58"/>
    </row>
    <row r="133" s="47" customFormat="1" ht="18.75" customHeight="1">
      <c r="A133" s="59" t="s">
        <v>1319</v>
      </c>
      <c r="B133" s="58">
        <f t="shared" si="5"/>
        <v>0</v>
      </c>
      <c r="C133" s="60"/>
      <c r="D133" s="60"/>
      <c r="E133" s="58"/>
      <c r="F133" s="58"/>
    </row>
    <row r="134" s="47" customFormat="1" ht="18.75" customHeight="1">
      <c r="A134" s="59" t="s">
        <v>1320</v>
      </c>
      <c r="B134" s="58">
        <f t="shared" ref="B134:B177" si="6">XFD134+XFD134+XFD134+XFD134</f>
        <v>121</v>
      </c>
      <c r="C134" s="60"/>
      <c r="D134" s="60">
        <v>121</v>
      </c>
      <c r="E134" s="60"/>
      <c r="F134" s="60"/>
    </row>
    <row r="135" s="47" customFormat="1" ht="18.75" customHeight="1">
      <c r="A135" s="59" t="s">
        <v>1321</v>
      </c>
      <c r="B135" s="58">
        <f t="shared" si="6"/>
        <v>0</v>
      </c>
      <c r="C135" s="60"/>
      <c r="D135" s="60"/>
      <c r="E135" s="58"/>
      <c r="F135" s="58"/>
    </row>
    <row r="136" s="47" customFormat="1" ht="18.75" customHeight="1">
      <c r="A136" s="59" t="s">
        <v>1322</v>
      </c>
      <c r="B136" s="58">
        <f t="shared" si="6"/>
        <v>0</v>
      </c>
      <c r="C136" s="60"/>
      <c r="D136" s="60"/>
      <c r="E136" s="58"/>
      <c r="F136" s="58"/>
    </row>
    <row r="137" s="47" customFormat="1" ht="18.75" customHeight="1">
      <c r="A137" s="59" t="s">
        <v>1323</v>
      </c>
      <c r="B137" s="58">
        <f t="shared" si="6"/>
        <v>0</v>
      </c>
      <c r="C137" s="60"/>
      <c r="D137" s="60"/>
      <c r="E137" s="58"/>
      <c r="F137" s="58"/>
    </row>
    <row r="138" s="47" customFormat="1" ht="18.75" customHeight="1">
      <c r="A138" s="59" t="s">
        <v>1324</v>
      </c>
      <c r="B138" s="58">
        <f t="shared" si="6"/>
        <v>0</v>
      </c>
      <c r="C138" s="60"/>
      <c r="D138" s="60"/>
      <c r="E138" s="58"/>
      <c r="F138" s="58"/>
    </row>
    <row r="139" s="47" customFormat="1" ht="18.75" customHeight="1">
      <c r="A139" s="59" t="s">
        <v>1325</v>
      </c>
      <c r="B139" s="58">
        <f t="shared" si="6"/>
        <v>3503</v>
      </c>
      <c r="C139" s="60">
        <v>3398</v>
      </c>
      <c r="D139" s="60">
        <v>105</v>
      </c>
      <c r="E139" s="60"/>
      <c r="F139" s="60"/>
    </row>
    <row r="140" s="47" customFormat="1" ht="18.75" customHeight="1">
      <c r="A140" s="59" t="s">
        <v>1326</v>
      </c>
      <c r="B140" s="58">
        <f t="shared" si="6"/>
        <v>2092</v>
      </c>
      <c r="C140" s="60">
        <v>1992</v>
      </c>
      <c r="D140" s="60">
        <v>100</v>
      </c>
      <c r="E140" s="60"/>
      <c r="F140" s="60"/>
    </row>
    <row r="141" s="47" customFormat="1" ht="18.75" customHeight="1">
      <c r="A141" s="59" t="s">
        <v>1327</v>
      </c>
      <c r="B141" s="58">
        <f t="shared" si="6"/>
        <v>172</v>
      </c>
      <c r="C141" s="60">
        <v>172</v>
      </c>
      <c r="D141" s="58"/>
      <c r="E141" s="58"/>
      <c r="F141" s="58"/>
    </row>
    <row r="142" s="47" customFormat="1" ht="18.75" customHeight="1">
      <c r="A142" s="59" t="s">
        <v>1328</v>
      </c>
      <c r="B142" s="58">
        <f t="shared" si="6"/>
        <v>1239</v>
      </c>
      <c r="C142" s="60">
        <v>1234</v>
      </c>
      <c r="D142" s="60">
        <v>5</v>
      </c>
      <c r="E142" s="60"/>
      <c r="F142" s="60"/>
    </row>
    <row r="143" s="47" customFormat="1" ht="18.75" customHeight="1">
      <c r="A143" s="59" t="s">
        <v>1233</v>
      </c>
      <c r="B143" s="58">
        <f t="shared" si="6"/>
        <v>0</v>
      </c>
      <c r="C143" s="60"/>
      <c r="D143" s="60"/>
      <c r="E143" s="60"/>
      <c r="F143" s="60"/>
    </row>
    <row r="144" s="47" customFormat="1" ht="18.75" customHeight="1">
      <c r="A144" s="59" t="s">
        <v>1329</v>
      </c>
      <c r="B144" s="58">
        <f t="shared" si="6"/>
        <v>0</v>
      </c>
      <c r="C144" s="60"/>
      <c r="D144" s="60"/>
      <c r="E144" s="60"/>
      <c r="F144" s="60"/>
    </row>
    <row r="145" s="47" customFormat="1" ht="18.75" customHeight="1">
      <c r="A145" s="59" t="s">
        <v>1330</v>
      </c>
      <c r="B145" s="58">
        <f t="shared" si="6"/>
        <v>129</v>
      </c>
      <c r="C145" s="60">
        <v>56</v>
      </c>
      <c r="D145" s="60">
        <v>73</v>
      </c>
      <c r="E145" s="60"/>
      <c r="F145" s="60"/>
    </row>
    <row r="146" s="47" customFormat="1" ht="18.75" customHeight="1">
      <c r="A146" s="59" t="s">
        <v>1331</v>
      </c>
      <c r="B146" s="58">
        <f t="shared" si="6"/>
        <v>73</v>
      </c>
      <c r="C146" s="60"/>
      <c r="D146" s="60">
        <v>73</v>
      </c>
      <c r="E146" s="60"/>
      <c r="F146" s="60"/>
    </row>
    <row r="147" s="47" customFormat="1" ht="18.75" customHeight="1">
      <c r="A147" s="59" t="s">
        <v>1233</v>
      </c>
      <c r="B147" s="58">
        <f t="shared" si="6"/>
        <v>0</v>
      </c>
      <c r="C147" s="60"/>
      <c r="D147" s="60"/>
      <c r="E147" s="58"/>
      <c r="F147" s="58"/>
    </row>
    <row r="148" s="47" customFormat="1" ht="18.75" customHeight="1">
      <c r="A148" s="59" t="s">
        <v>1332</v>
      </c>
      <c r="B148" s="58">
        <f t="shared" si="6"/>
        <v>0</v>
      </c>
      <c r="C148" s="60"/>
      <c r="D148" s="60"/>
      <c r="E148" s="58"/>
      <c r="F148" s="58"/>
    </row>
    <row r="149" s="47" customFormat="1" ht="18.75" customHeight="1">
      <c r="A149" s="59" t="s">
        <v>1333</v>
      </c>
      <c r="B149" s="58">
        <f t="shared" si="6"/>
        <v>56</v>
      </c>
      <c r="C149" s="60">
        <v>56</v>
      </c>
      <c r="D149" s="60"/>
      <c r="E149" s="58"/>
      <c r="F149" s="58"/>
    </row>
    <row r="150" s="47" customFormat="1" ht="18.75" customHeight="1">
      <c r="A150" s="59" t="s">
        <v>1334</v>
      </c>
      <c r="B150" s="58">
        <f t="shared" si="6"/>
        <v>8987</v>
      </c>
      <c r="C150" s="60"/>
      <c r="D150" s="60">
        <v>8987</v>
      </c>
      <c r="E150" s="60"/>
      <c r="F150" s="60"/>
    </row>
    <row r="151" s="47" customFormat="1" ht="18.75" customHeight="1">
      <c r="A151" s="59" t="s">
        <v>1335</v>
      </c>
      <c r="B151" s="58">
        <f t="shared" si="6"/>
        <v>8987</v>
      </c>
      <c r="C151" s="60"/>
      <c r="D151" s="60">
        <v>8987</v>
      </c>
      <c r="E151" s="60"/>
      <c r="F151" s="60"/>
    </row>
    <row r="152" s="47" customFormat="1" ht="18.75" customHeight="1">
      <c r="A152" s="59" t="s">
        <v>1336</v>
      </c>
      <c r="B152" s="58">
        <f t="shared" si="6"/>
        <v>0</v>
      </c>
      <c r="C152" s="60"/>
      <c r="D152" s="60"/>
      <c r="E152" s="58"/>
      <c r="F152" s="58"/>
    </row>
    <row r="153" s="47" customFormat="1" ht="18.75" customHeight="1">
      <c r="A153" s="59" t="s">
        <v>1337</v>
      </c>
      <c r="B153" s="58">
        <f t="shared" si="6"/>
        <v>23</v>
      </c>
      <c r="C153" s="60"/>
      <c r="D153" s="60">
        <v>23</v>
      </c>
      <c r="E153" s="60"/>
      <c r="F153" s="60"/>
    </row>
    <row r="154" s="47" customFormat="1" ht="18.75" customHeight="1">
      <c r="A154" s="59" t="s">
        <v>1338</v>
      </c>
      <c r="B154" s="58">
        <f t="shared" si="6"/>
        <v>0</v>
      </c>
      <c r="C154" s="60"/>
      <c r="D154" s="60"/>
      <c r="E154" s="58"/>
      <c r="F154" s="58"/>
    </row>
    <row r="155" s="47" customFormat="1" ht="18.75" customHeight="1">
      <c r="A155" s="59" t="s">
        <v>1339</v>
      </c>
      <c r="B155" s="58">
        <f t="shared" si="6"/>
        <v>0</v>
      </c>
      <c r="C155" s="60"/>
      <c r="D155" s="60"/>
      <c r="E155" s="58"/>
      <c r="F155" s="58"/>
    </row>
    <row r="156" s="47" customFormat="1" ht="18.75" customHeight="1">
      <c r="A156" s="59" t="s">
        <v>1340</v>
      </c>
      <c r="B156" s="58">
        <f t="shared" si="6"/>
        <v>0</v>
      </c>
      <c r="C156" s="60"/>
      <c r="D156" s="60"/>
      <c r="E156" s="58"/>
      <c r="F156" s="58"/>
    </row>
    <row r="157" s="47" customFormat="1" ht="18.75" customHeight="1">
      <c r="A157" s="59" t="s">
        <v>1341</v>
      </c>
      <c r="B157" s="58">
        <f t="shared" si="6"/>
        <v>0</v>
      </c>
      <c r="C157" s="60"/>
      <c r="D157" s="60"/>
      <c r="E157" s="58"/>
      <c r="F157" s="58"/>
    </row>
    <row r="158" s="47" customFormat="1" ht="18.75" customHeight="1">
      <c r="A158" s="59" t="s">
        <v>1342</v>
      </c>
      <c r="B158" s="58">
        <f t="shared" si="6"/>
        <v>23</v>
      </c>
      <c r="C158" s="60"/>
      <c r="D158" s="58">
        <v>23</v>
      </c>
      <c r="E158" s="58"/>
      <c r="F158" s="58"/>
    </row>
    <row r="159" s="47" customFormat="1" ht="18.75" customHeight="1">
      <c r="A159" s="59" t="s">
        <v>1343</v>
      </c>
      <c r="B159" s="58">
        <f t="shared" si="6"/>
        <v>0</v>
      </c>
      <c r="C159" s="60"/>
      <c r="D159" s="60"/>
      <c r="E159" s="58"/>
      <c r="F159" s="58"/>
    </row>
    <row r="160" s="47" customFormat="1" ht="18.75" customHeight="1">
      <c r="A160" s="59" t="s">
        <v>1344</v>
      </c>
      <c r="B160" s="58">
        <f t="shared" si="6"/>
        <v>0</v>
      </c>
      <c r="C160" s="60"/>
      <c r="D160" s="60"/>
      <c r="E160" s="58"/>
      <c r="F160" s="58"/>
    </row>
    <row r="161" s="47" customFormat="1" ht="18.75" customHeight="1">
      <c r="A161" s="59" t="s">
        <v>1345</v>
      </c>
      <c r="B161" s="58">
        <f t="shared" si="6"/>
        <v>0</v>
      </c>
      <c r="C161" s="60"/>
      <c r="D161" s="58"/>
      <c r="E161" s="58"/>
      <c r="F161" s="58"/>
    </row>
    <row r="162" s="47" customFormat="1" ht="18.75" customHeight="1">
      <c r="A162" s="59" t="s">
        <v>1346</v>
      </c>
      <c r="B162" s="58">
        <f t="shared" si="6"/>
        <v>1441</v>
      </c>
      <c r="C162" s="60">
        <v>241</v>
      </c>
      <c r="D162" s="60">
        <v>1000</v>
      </c>
      <c r="E162" s="60"/>
      <c r="F162" s="60">
        <v>200</v>
      </c>
    </row>
    <row r="163" s="47" customFormat="1" ht="18.75" customHeight="1">
      <c r="A163" s="59" t="s">
        <v>1347</v>
      </c>
      <c r="B163" s="58">
        <f t="shared" si="6"/>
        <v>0</v>
      </c>
      <c r="C163" s="60"/>
      <c r="D163" s="60"/>
      <c r="E163" s="58"/>
      <c r="F163" s="58"/>
    </row>
    <row r="164" s="47" customFormat="1" ht="18.75" customHeight="1">
      <c r="A164" s="59" t="s">
        <v>1348</v>
      </c>
      <c r="B164" s="58">
        <f t="shared" si="6"/>
        <v>0</v>
      </c>
      <c r="C164" s="60"/>
      <c r="D164" s="60"/>
      <c r="E164" s="58"/>
      <c r="F164" s="58"/>
    </row>
    <row r="165" s="47" customFormat="1" ht="18.75" customHeight="1">
      <c r="A165" s="59" t="s">
        <v>1275</v>
      </c>
      <c r="B165" s="58">
        <f t="shared" si="6"/>
        <v>0</v>
      </c>
      <c r="C165" s="60"/>
      <c r="D165" s="60"/>
      <c r="E165" s="58"/>
      <c r="F165" s="58"/>
    </row>
    <row r="166" s="47" customFormat="1" ht="18.75" customHeight="1">
      <c r="A166" s="59" t="s">
        <v>1233</v>
      </c>
      <c r="B166" s="58">
        <f t="shared" si="6"/>
        <v>0</v>
      </c>
      <c r="C166" s="60"/>
      <c r="D166" s="60"/>
      <c r="E166" s="60"/>
      <c r="F166" s="60"/>
    </row>
    <row r="167" s="47" customFormat="1" ht="18.75" customHeight="1">
      <c r="A167" s="59" t="s">
        <v>1349</v>
      </c>
      <c r="B167" s="58">
        <f t="shared" si="6"/>
        <v>0</v>
      </c>
      <c r="C167" s="60"/>
      <c r="D167" s="60"/>
      <c r="E167" s="58"/>
      <c r="F167" s="58"/>
    </row>
    <row r="168" s="47" customFormat="1" ht="18.75" customHeight="1">
      <c r="A168" s="59" t="s">
        <v>1350</v>
      </c>
      <c r="B168" s="58">
        <f t="shared" si="6"/>
        <v>11</v>
      </c>
      <c r="C168" s="60">
        <v>11</v>
      </c>
      <c r="D168" s="60"/>
      <c r="E168" s="58"/>
      <c r="F168" s="58"/>
    </row>
    <row r="169" s="47" customFormat="1" ht="18.75" customHeight="1">
      <c r="A169" s="59" t="s">
        <v>1332</v>
      </c>
      <c r="B169" s="58">
        <f t="shared" si="6"/>
        <v>460</v>
      </c>
      <c r="C169" s="60">
        <v>100</v>
      </c>
      <c r="D169" s="60">
        <v>360</v>
      </c>
      <c r="E169" s="60"/>
      <c r="F169" s="60"/>
    </row>
    <row r="170" s="47" customFormat="1" ht="18.75" customHeight="1">
      <c r="A170" s="59" t="s">
        <v>1351</v>
      </c>
      <c r="B170" s="58">
        <f t="shared" si="6"/>
        <v>130</v>
      </c>
      <c r="C170" s="60">
        <v>130</v>
      </c>
      <c r="D170" s="60"/>
      <c r="E170" s="60"/>
      <c r="F170" s="60"/>
    </row>
    <row r="171" s="47" customFormat="1" ht="18.75" customHeight="1">
      <c r="A171" s="59" t="s">
        <v>1352</v>
      </c>
      <c r="B171" s="58">
        <f t="shared" si="6"/>
        <v>840</v>
      </c>
      <c r="C171" s="60"/>
      <c r="D171" s="60">
        <v>640</v>
      </c>
      <c r="E171" s="60"/>
      <c r="F171" s="60">
        <v>200</v>
      </c>
    </row>
    <row r="172" s="47" customFormat="1" ht="18.75" customHeight="1">
      <c r="A172" s="59" t="s">
        <v>1353</v>
      </c>
      <c r="B172" s="58">
        <f t="shared" si="6"/>
        <v>0</v>
      </c>
      <c r="C172" s="60"/>
      <c r="D172" s="60"/>
      <c r="E172" s="58"/>
      <c r="F172" s="58"/>
    </row>
    <row r="173" s="47" customFormat="1" ht="18.75" customHeight="1">
      <c r="A173" s="59" t="s">
        <v>1354</v>
      </c>
      <c r="B173" s="58">
        <f t="shared" si="6"/>
        <v>40</v>
      </c>
      <c r="C173" s="60"/>
      <c r="D173" s="60">
        <v>40</v>
      </c>
      <c r="E173" s="60"/>
      <c r="F173" s="60"/>
    </row>
    <row r="174" s="47" customFormat="1" ht="18.75" customHeight="1">
      <c r="A174" s="59" t="s">
        <v>1355</v>
      </c>
      <c r="B174" s="58">
        <f t="shared" si="6"/>
        <v>0</v>
      </c>
      <c r="C174" s="60"/>
      <c r="D174" s="60"/>
      <c r="E174" s="60"/>
      <c r="F174" s="60"/>
    </row>
    <row r="175" s="47" customFormat="1" ht="18.75" customHeight="1">
      <c r="A175" s="59" t="s">
        <v>1356</v>
      </c>
      <c r="B175" s="58">
        <f t="shared" si="6"/>
        <v>0</v>
      </c>
      <c r="C175" s="60"/>
      <c r="D175" s="60"/>
      <c r="E175" s="60"/>
      <c r="F175" s="60"/>
    </row>
    <row r="176" s="47" customFormat="1" ht="18.75" customHeight="1">
      <c r="A176" s="59" t="s">
        <v>1357</v>
      </c>
      <c r="B176" s="58">
        <f t="shared" si="6"/>
        <v>40</v>
      </c>
      <c r="C176" s="60"/>
      <c r="D176" s="60">
        <v>40</v>
      </c>
      <c r="E176" s="60"/>
      <c r="F176" s="60"/>
    </row>
    <row r="177" s="47" customFormat="1" ht="29" customHeight="1">
      <c r="A177" s="59" t="s">
        <v>1358</v>
      </c>
      <c r="B177" s="58">
        <f t="shared" si="6"/>
        <v>0</v>
      </c>
      <c r="C177" s="60"/>
      <c r="D177" s="60"/>
      <c r="E177" s="60"/>
      <c r="F177" s="60"/>
    </row>
    <row r="178" s="47" customFormat="1" ht="18.75" customHeight="1">
      <c r="A178" s="47" t="s">
        <v>1359</v>
      </c>
    </row>
    <row r="179" s="47" customFormat="1" ht="18.75" customHeight="1"/>
    <row r="180" s="47" customFormat="1" ht="18.75" customHeight="1"/>
    <row r="181" s="47" customFormat="1" ht="18.75" customHeight="1"/>
    <row r="182" s="47" customFormat="1" ht="18.75" customHeight="1"/>
    <row r="183" s="47" customFormat="1" ht="18.75" customHeight="1"/>
    <row r="184" s="47" customFormat="1" ht="18.75" customHeight="1"/>
    <row r="185" s="47" customFormat="1" ht="18.75" customHeight="1"/>
    <row r="186" s="47" customFormat="1" ht="18.75" customHeight="1"/>
    <row r="187" s="47" customFormat="1" ht="18.75" customHeight="1"/>
    <row r="188" s="47" customFormat="1" ht="18.75" customHeight="1"/>
    <row r="189" s="47" customFormat="1" ht="18.75" customHeight="1"/>
    <row r="190" s="47" customFormat="1" ht="18.75" customHeight="1"/>
    <row r="191" s="47" customFormat="1" ht="18.75" customHeight="1"/>
    <row r="192" s="47" customFormat="1" ht="18.75" customHeight="1"/>
    <row r="193" s="47" customFormat="1" ht="18.75" customHeight="1"/>
    <row r="194" s="47" customFormat="1" ht="18.75" customHeight="1"/>
    <row r="195" s="47" customFormat="1" ht="18.75" customHeight="1"/>
    <row r="196" s="47" customFormat="1" ht="18.75" customHeight="1"/>
    <row r="197" s="47" customFormat="1" ht="18.75" customHeight="1"/>
    <row r="198" s="47" customFormat="1" ht="18.75" customHeight="1"/>
    <row r="199" s="47" customFormat="1" ht="18.75" customHeight="1"/>
    <row r="200" s="47" customFormat="1" ht="18.75" customHeight="1"/>
    <row r="201" s="47" customFormat="1" ht="18.75" customHeight="1"/>
    <row r="202" s="47" customFormat="1" ht="18.75" customHeight="1"/>
    <row r="203" s="47" customFormat="1" ht="18.75" customHeight="1"/>
    <row r="204" s="47" customFormat="1" ht="18.75" customHeight="1"/>
    <row r="205" s="47" customFormat="1" ht="18.75" customHeight="1"/>
    <row r="206" s="47" customFormat="1" ht="18.75" customHeight="1"/>
    <row r="207" s="47" customFormat="1" ht="18.75" customHeight="1"/>
    <row r="208" s="47" customFormat="1" ht="18.75" customHeight="1"/>
    <row r="209" s="47" customFormat="1" ht="18.75" customHeight="1"/>
    <row r="210" s="47" customFormat="1" ht="18.75" customHeight="1"/>
    <row r="211" s="47" customFormat="1" ht="18.75" customHeight="1"/>
    <row r="212" s="47" customFormat="1" ht="18.75" customHeight="1"/>
    <row r="213" s="47" customFormat="1" ht="18.75" customHeight="1"/>
    <row r="214" s="47" customFormat="1" ht="18.75" customHeight="1"/>
    <row r="215" s="47" customFormat="1" ht="18.75" customHeight="1"/>
    <row r="216" s="47" customFormat="1" ht="18.75" customHeight="1"/>
    <row r="217" s="47" customFormat="1" ht="18.75" customHeight="1"/>
    <row r="218" s="47" customFormat="1" ht="18.75" customHeight="1"/>
    <row r="219" s="47" customFormat="1" ht="18.75" customHeight="1"/>
    <row r="220" s="47" customFormat="1" ht="18.75" customHeight="1"/>
    <row r="221" s="47" customFormat="1" ht="18.75" customHeight="1"/>
    <row r="222" s="47" customFormat="1" ht="18.75" customHeight="1"/>
    <row r="223" s="47" customFormat="1" ht="18.75" customHeight="1"/>
    <row r="224" s="47" customFormat="1" ht="18.75" customHeight="1"/>
    <row r="225" s="47" customFormat="1" ht="18.75" customHeight="1"/>
    <row r="226" s="47" customFormat="1" ht="18.75" customHeight="1"/>
    <row r="227" s="47" customFormat="1" ht="18.75" customHeight="1"/>
    <row r="228" s="47" customFormat="1" ht="18.75" customHeight="1"/>
    <row r="229" s="47" customFormat="1" ht="18.75" customHeight="1"/>
    <row r="230" s="47" customFormat="1" ht="18.75" customHeight="1"/>
    <row r="231" s="47" customFormat="1" ht="18.75" customHeight="1"/>
    <row r="232" s="47" customFormat="1" ht="18.75" customHeight="1"/>
    <row r="233" s="47" customFormat="1" ht="18.75" customHeight="1"/>
    <row r="234" s="47" customFormat="1" ht="18.75" customHeight="1"/>
    <row r="235" s="47" customFormat="1" ht="18.75" customHeight="1"/>
    <row r="236" s="47" customFormat="1" ht="18.75" customHeight="1"/>
    <row r="237" s="47" customFormat="1" ht="18.75" customHeight="1"/>
    <row r="238" s="47" customFormat="1" ht="18.75" customHeight="1"/>
    <row r="239" s="47" customFormat="1" ht="18.75" customHeight="1"/>
    <row r="240" s="47" customFormat="1" ht="18.75" customHeight="1"/>
    <row r="241" s="47" customFormat="1" ht="18.75" customHeight="1"/>
    <row r="242" s="47" customFormat="1" ht="18.75" customHeight="1"/>
    <row r="243" s="47" customFormat="1" ht="18.75" customHeight="1"/>
    <row r="244" s="47" customFormat="1" ht="18.75" customHeight="1"/>
    <row r="245" s="47" customFormat="1" ht="18.75" customHeight="1"/>
    <row r="246" s="47" customFormat="1" ht="18.75" customHeight="1"/>
    <row r="247" s="47" customFormat="1" ht="18.75" customHeight="1"/>
    <row r="248" s="47" customFormat="1" ht="18.75" customHeight="1"/>
    <row r="249" s="47" customFormat="1" ht="18.75" customHeight="1"/>
    <row r="250" s="47" customFormat="1" ht="18.75" customHeight="1"/>
    <row r="251" s="47" customFormat="1" ht="18.75" customHeight="1"/>
    <row r="252" s="47" customFormat="1" ht="18.75" customHeight="1"/>
    <row r="253" s="47" customFormat="1" ht="18.75" customHeight="1"/>
    <row r="254" s="47" customFormat="1" ht="18.75" customHeight="1"/>
    <row r="255" s="47" customFormat="1" ht="18.75" customHeight="1"/>
    <row r="256" s="47" customFormat="1" ht="18.75" customHeight="1"/>
    <row r="257" s="47" customFormat="1" ht="18.75" customHeight="1"/>
    <row r="258" s="47" customFormat="1" ht="18.75" customHeight="1"/>
    <row r="259" s="47" customFormat="1" ht="18.75" customHeight="1"/>
    <row r="260" s="47" customFormat="1" ht="18.75" customHeight="1"/>
    <row r="261" s="47" customFormat="1" ht="18.75" customHeight="1"/>
    <row r="262" s="47" customFormat="1" ht="18.75" customHeight="1"/>
    <row r="263" s="47" customFormat="1" ht="18.75" customHeight="1"/>
    <row r="264" s="47" customFormat="1" ht="18.75" customHeight="1"/>
    <row r="265" s="47" customFormat="1" ht="18.75" customHeight="1"/>
    <row r="266" s="47" customFormat="1" ht="18.75" customHeight="1"/>
    <row r="267" s="47" customFormat="1" ht="18.75" customHeight="1"/>
    <row r="268" s="47" customFormat="1" ht="18.75" customHeight="1"/>
    <row r="269" s="47" customFormat="1" ht="18.75" customHeight="1"/>
    <row r="270" s="47" customFormat="1" ht="18.75" customHeight="1"/>
    <row r="271" s="47" customFormat="1" ht="18.75" customHeight="1"/>
    <row r="272" s="47" customFormat="1" ht="18.75" customHeight="1"/>
    <row r="273" s="47" customFormat="1" ht="18.75" customHeight="1"/>
    <row r="274" s="47" customFormat="1" ht="18.75" customHeight="1"/>
  </sheetData>
  <mergeCells count="2">
    <mergeCell ref="A1:F1"/>
    <mergeCell ref="B3:F3"/>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created xsi:type="dcterms:W3CDTF">2021-09-08T03:14:00Z</dcterms:created>
  <dcterms:modified xsi:type="dcterms:W3CDTF">2025-11-18T03:07:22Z</dcterms:modified>
</cp:coreProperties>
</file>