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N51" i="1" l="1"/>
  <c r="U47" i="1"/>
  <c r="V47" i="1" s="1"/>
  <c r="R47" i="1"/>
  <c r="S47" i="1" s="1"/>
  <c r="O47" i="1"/>
  <c r="P47" i="1" s="1"/>
  <c r="L47" i="1"/>
  <c r="M47" i="1" s="1"/>
  <c r="I47" i="1"/>
  <c r="J47" i="1" s="1"/>
  <c r="F47" i="1"/>
  <c r="F46" i="1" s="1"/>
  <c r="R46" i="1"/>
  <c r="S46" i="1" s="1"/>
  <c r="O46" i="1"/>
  <c r="P46" i="1" s="1"/>
  <c r="I46" i="1"/>
  <c r="J46" i="1" s="1"/>
  <c r="U45" i="1"/>
  <c r="V45" i="1" s="1"/>
  <c r="R45" i="1"/>
  <c r="S45" i="1" s="1"/>
  <c r="O45" i="1"/>
  <c r="P45" i="1" s="1"/>
  <c r="M45" i="1"/>
  <c r="L45" i="1"/>
  <c r="L43" i="1" s="1"/>
  <c r="M43" i="1" s="1"/>
  <c r="I45" i="1"/>
  <c r="J45" i="1" s="1"/>
  <c r="F45" i="1"/>
  <c r="G45" i="1" s="1"/>
  <c r="B45" i="1"/>
  <c r="V44" i="1"/>
  <c r="U44" i="1"/>
  <c r="R44" i="1"/>
  <c r="S44" i="1" s="1"/>
  <c r="P44" i="1"/>
  <c r="O44" i="1"/>
  <c r="M44" i="1"/>
  <c r="L44" i="1"/>
  <c r="J44" i="1"/>
  <c r="I44" i="1"/>
  <c r="F44" i="1"/>
  <c r="E44" i="1"/>
  <c r="G44" i="1" s="1"/>
  <c r="C44" i="1"/>
  <c r="T43" i="1"/>
  <c r="P43" i="1"/>
  <c r="O43" i="1"/>
  <c r="I43" i="1"/>
  <c r="J43" i="1" s="1"/>
  <c r="F43" i="1"/>
  <c r="U42" i="1"/>
  <c r="V42" i="1" s="1"/>
  <c r="R42" i="1"/>
  <c r="P42" i="1"/>
  <c r="O42" i="1"/>
  <c r="M42" i="1"/>
  <c r="L42" i="1"/>
  <c r="I42" i="1"/>
  <c r="J42" i="1" s="1"/>
  <c r="G42" i="1"/>
  <c r="F42" i="1"/>
  <c r="C42" i="1"/>
  <c r="D42" i="1" s="1"/>
  <c r="B42" i="1"/>
  <c r="T41" i="1"/>
  <c r="Q41" i="1"/>
  <c r="O41" i="1"/>
  <c r="P41" i="1" s="1"/>
  <c r="I41" i="1"/>
  <c r="J41" i="1" s="1"/>
  <c r="C38" i="1"/>
  <c r="C37" i="1"/>
  <c r="U35" i="1"/>
  <c r="V35" i="1" s="1"/>
  <c r="S35" i="1"/>
  <c r="R35" i="1"/>
  <c r="O35" i="1"/>
  <c r="P35" i="1" s="1"/>
  <c r="M35" i="1"/>
  <c r="L35" i="1"/>
  <c r="I35" i="1"/>
  <c r="J35" i="1" s="1"/>
  <c r="F35" i="1"/>
  <c r="G35" i="1" s="1"/>
  <c r="B35" i="1"/>
  <c r="V34" i="1"/>
  <c r="U34" i="1"/>
  <c r="R34" i="1"/>
  <c r="S34" i="1" s="1"/>
  <c r="O34" i="1"/>
  <c r="P34" i="1" s="1"/>
  <c r="L34" i="1"/>
  <c r="M34" i="1" s="1"/>
  <c r="J34" i="1"/>
  <c r="I34" i="1"/>
  <c r="F34" i="1"/>
  <c r="G34" i="1" s="1"/>
  <c r="B34" i="1"/>
  <c r="U33" i="1"/>
  <c r="V33" i="1" s="1"/>
  <c r="R33" i="1"/>
  <c r="S33" i="1" s="1"/>
  <c r="P33" i="1"/>
  <c r="O33" i="1"/>
  <c r="M33" i="1"/>
  <c r="L33" i="1"/>
  <c r="J33" i="1"/>
  <c r="I33" i="1"/>
  <c r="F33" i="1"/>
  <c r="G33" i="1" s="1"/>
  <c r="C33" i="1"/>
  <c r="D33" i="1" s="1"/>
  <c r="B33" i="1"/>
  <c r="V32" i="1"/>
  <c r="U32" i="1"/>
  <c r="S32" i="1"/>
  <c r="R32" i="1"/>
  <c r="O32" i="1"/>
  <c r="P32" i="1" s="1"/>
  <c r="L32" i="1"/>
  <c r="M32" i="1" s="1"/>
  <c r="I32" i="1"/>
  <c r="C32" i="1" s="1"/>
  <c r="G32" i="1"/>
  <c r="F32" i="1"/>
  <c r="B32" i="1"/>
  <c r="U31" i="1"/>
  <c r="V31" i="1" s="1"/>
  <c r="R31" i="1"/>
  <c r="R30" i="1" s="1"/>
  <c r="S30" i="1" s="1"/>
  <c r="O31" i="1"/>
  <c r="P31" i="1" s="1"/>
  <c r="M31" i="1"/>
  <c r="L31" i="1"/>
  <c r="I31" i="1"/>
  <c r="G31" i="1"/>
  <c r="F31" i="1"/>
  <c r="B31" i="1"/>
  <c r="U30" i="1"/>
  <c r="V30" i="1" s="1"/>
  <c r="T30" i="1"/>
  <c r="Q30" i="1"/>
  <c r="N30" i="1"/>
  <c r="L30" i="1"/>
  <c r="M30" i="1" s="1"/>
  <c r="K30" i="1"/>
  <c r="H30" i="1"/>
  <c r="E30" i="1"/>
  <c r="B30" i="1" s="1"/>
  <c r="U29" i="1"/>
  <c r="V29" i="1" s="1"/>
  <c r="R29" i="1"/>
  <c r="S29" i="1" s="1"/>
  <c r="O29" i="1"/>
  <c r="P29" i="1" s="1"/>
  <c r="L29" i="1"/>
  <c r="M29" i="1" s="1"/>
  <c r="I29" i="1"/>
  <c r="J29" i="1" s="1"/>
  <c r="F29" i="1"/>
  <c r="G29" i="1" s="1"/>
  <c r="B29" i="1"/>
  <c r="V28" i="1"/>
  <c r="U28" i="1"/>
  <c r="R28" i="1"/>
  <c r="S28" i="1" s="1"/>
  <c r="O28" i="1"/>
  <c r="P28" i="1" s="1"/>
  <c r="M28" i="1"/>
  <c r="L28" i="1"/>
  <c r="J28" i="1"/>
  <c r="I28" i="1"/>
  <c r="F28" i="1"/>
  <c r="G28" i="1" s="1"/>
  <c r="B28" i="1"/>
  <c r="V27" i="1"/>
  <c r="U27" i="1"/>
  <c r="R27" i="1"/>
  <c r="S27" i="1" s="1"/>
  <c r="O27" i="1"/>
  <c r="P27" i="1" s="1"/>
  <c r="L27" i="1"/>
  <c r="M27" i="1" s="1"/>
  <c r="I27" i="1"/>
  <c r="C27" i="1" s="1"/>
  <c r="D27" i="1" s="1"/>
  <c r="F27" i="1"/>
  <c r="G27" i="1" s="1"/>
  <c r="B27" i="1"/>
  <c r="U26" i="1"/>
  <c r="V26" i="1" s="1"/>
  <c r="S26" i="1"/>
  <c r="R26" i="1"/>
  <c r="O26" i="1"/>
  <c r="P26" i="1" s="1"/>
  <c r="M26" i="1"/>
  <c r="L26" i="1"/>
  <c r="J26" i="1"/>
  <c r="I26" i="1"/>
  <c r="G26" i="1"/>
  <c r="F26" i="1"/>
  <c r="C26" i="1"/>
  <c r="B26" i="1"/>
  <c r="V25" i="1"/>
  <c r="U25" i="1"/>
  <c r="S25" i="1"/>
  <c r="R25" i="1"/>
  <c r="O25" i="1"/>
  <c r="P25" i="1" s="1"/>
  <c r="L25" i="1"/>
  <c r="M25" i="1" s="1"/>
  <c r="I25" i="1"/>
  <c r="I22" i="1" s="1"/>
  <c r="J22" i="1" s="1"/>
  <c r="F25" i="1"/>
  <c r="B25" i="1"/>
  <c r="U24" i="1"/>
  <c r="V24" i="1" s="1"/>
  <c r="S24" i="1"/>
  <c r="R24" i="1"/>
  <c r="P24" i="1"/>
  <c r="O24" i="1"/>
  <c r="L24" i="1"/>
  <c r="M24" i="1" s="1"/>
  <c r="I24" i="1"/>
  <c r="J24" i="1" s="1"/>
  <c r="F24" i="1"/>
  <c r="B24" i="1"/>
  <c r="U23" i="1"/>
  <c r="V23" i="1" s="1"/>
  <c r="R23" i="1"/>
  <c r="S23" i="1" s="1"/>
  <c r="O23" i="1"/>
  <c r="L23" i="1"/>
  <c r="M23" i="1" s="1"/>
  <c r="J23" i="1"/>
  <c r="I23" i="1"/>
  <c r="G23" i="1"/>
  <c r="F23" i="1"/>
  <c r="B23" i="1"/>
  <c r="T22" i="1"/>
  <c r="R22" i="1"/>
  <c r="S22" i="1" s="1"/>
  <c r="Q22" i="1"/>
  <c r="N22" i="1"/>
  <c r="K22" i="1"/>
  <c r="K5" i="1" s="1"/>
  <c r="H22" i="1"/>
  <c r="E22" i="1"/>
  <c r="B22" i="1" s="1"/>
  <c r="V21" i="1"/>
  <c r="S21" i="1"/>
  <c r="P21" i="1"/>
  <c r="M21" i="1"/>
  <c r="J21" i="1"/>
  <c r="G21" i="1"/>
  <c r="C21" i="1"/>
  <c r="B21" i="1"/>
  <c r="D21" i="1" s="1"/>
  <c r="V20" i="1"/>
  <c r="S20" i="1"/>
  <c r="P20" i="1"/>
  <c r="M20" i="1"/>
  <c r="J20" i="1"/>
  <c r="G20" i="1"/>
  <c r="C20" i="1"/>
  <c r="B20" i="1"/>
  <c r="D20" i="1" s="1"/>
  <c r="U19" i="1"/>
  <c r="V19" i="1" s="1"/>
  <c r="R19" i="1"/>
  <c r="S19" i="1" s="1"/>
  <c r="O19" i="1"/>
  <c r="P19" i="1" s="1"/>
  <c r="L19" i="1"/>
  <c r="C19" i="1" s="1"/>
  <c r="I19" i="1"/>
  <c r="J19" i="1" s="1"/>
  <c r="G19" i="1"/>
  <c r="F19" i="1"/>
  <c r="B19" i="1"/>
  <c r="D19" i="1" s="1"/>
  <c r="V18" i="1"/>
  <c r="U18" i="1"/>
  <c r="R18" i="1"/>
  <c r="S18" i="1" s="1"/>
  <c r="P18" i="1"/>
  <c r="O18" i="1"/>
  <c r="L18" i="1"/>
  <c r="M18" i="1" s="1"/>
  <c r="J18" i="1"/>
  <c r="I18" i="1"/>
  <c r="F18" i="1"/>
  <c r="G18" i="1" s="1"/>
  <c r="B18" i="1"/>
  <c r="U17" i="1"/>
  <c r="V17" i="1" s="1"/>
  <c r="R17" i="1"/>
  <c r="S17" i="1" s="1"/>
  <c r="O17" i="1"/>
  <c r="P17" i="1" s="1"/>
  <c r="L17" i="1"/>
  <c r="M17" i="1" s="1"/>
  <c r="I17" i="1"/>
  <c r="J17" i="1" s="1"/>
  <c r="F17" i="1"/>
  <c r="G17" i="1" s="1"/>
  <c r="B17" i="1"/>
  <c r="U16" i="1"/>
  <c r="V16" i="1" s="1"/>
  <c r="S16" i="1"/>
  <c r="R16" i="1"/>
  <c r="O16" i="1"/>
  <c r="P16" i="1" s="1"/>
  <c r="M16" i="1"/>
  <c r="L16" i="1"/>
  <c r="J16" i="1"/>
  <c r="I16" i="1"/>
  <c r="C16" i="1" s="1"/>
  <c r="G16" i="1"/>
  <c r="F16" i="1"/>
  <c r="B16" i="1"/>
  <c r="V15" i="1"/>
  <c r="U15" i="1"/>
  <c r="S15" i="1"/>
  <c r="R15" i="1"/>
  <c r="O15" i="1"/>
  <c r="P15" i="1" s="1"/>
  <c r="L15" i="1"/>
  <c r="M15" i="1" s="1"/>
  <c r="I15" i="1"/>
  <c r="J15" i="1" s="1"/>
  <c r="F15" i="1"/>
  <c r="C15" i="1" s="1"/>
  <c r="B15" i="1"/>
  <c r="V14" i="1"/>
  <c r="U14" i="1"/>
  <c r="R14" i="1"/>
  <c r="S14" i="1" s="1"/>
  <c r="P14" i="1"/>
  <c r="O14" i="1"/>
  <c r="L14" i="1"/>
  <c r="M14" i="1" s="1"/>
  <c r="I14" i="1"/>
  <c r="J14" i="1" s="1"/>
  <c r="F14" i="1"/>
  <c r="B14" i="1"/>
  <c r="U13" i="1"/>
  <c r="V13" i="1" s="1"/>
  <c r="R13" i="1"/>
  <c r="S13" i="1" s="1"/>
  <c r="O13" i="1"/>
  <c r="P13" i="1" s="1"/>
  <c r="L13" i="1"/>
  <c r="M13" i="1" s="1"/>
  <c r="J13" i="1"/>
  <c r="I13" i="1"/>
  <c r="G13" i="1"/>
  <c r="F13" i="1"/>
  <c r="C13" i="1" s="1"/>
  <c r="D13" i="1" s="1"/>
  <c r="B13" i="1"/>
  <c r="U12" i="1"/>
  <c r="V12" i="1" s="1"/>
  <c r="S12" i="1"/>
  <c r="R12" i="1"/>
  <c r="P12" i="1"/>
  <c r="O12" i="1"/>
  <c r="M12" i="1"/>
  <c r="L12" i="1"/>
  <c r="I12" i="1"/>
  <c r="J12" i="1" s="1"/>
  <c r="F12" i="1"/>
  <c r="G12" i="1" s="1"/>
  <c r="C12" i="1"/>
  <c r="B12" i="1"/>
  <c r="D12" i="1" s="1"/>
  <c r="U11" i="1"/>
  <c r="V11" i="1" s="1"/>
  <c r="R11" i="1"/>
  <c r="S11" i="1" s="1"/>
  <c r="O11" i="1"/>
  <c r="P11" i="1" s="1"/>
  <c r="L11" i="1"/>
  <c r="C11" i="1" s="1"/>
  <c r="I11" i="1"/>
  <c r="J11" i="1" s="1"/>
  <c r="G11" i="1"/>
  <c r="F11" i="1"/>
  <c r="B11" i="1"/>
  <c r="V10" i="1"/>
  <c r="U10" i="1"/>
  <c r="R10" i="1"/>
  <c r="S10" i="1" s="1"/>
  <c r="P10" i="1"/>
  <c r="O10" i="1"/>
  <c r="L10" i="1"/>
  <c r="M10" i="1" s="1"/>
  <c r="J10" i="1"/>
  <c r="I10" i="1"/>
  <c r="F10" i="1"/>
  <c r="G10" i="1" s="1"/>
  <c r="B10" i="1"/>
  <c r="U9" i="1"/>
  <c r="V9" i="1" s="1"/>
  <c r="R9" i="1"/>
  <c r="S9" i="1" s="1"/>
  <c r="O9" i="1"/>
  <c r="P9" i="1" s="1"/>
  <c r="L9" i="1"/>
  <c r="M9" i="1" s="1"/>
  <c r="I9" i="1"/>
  <c r="J9" i="1" s="1"/>
  <c r="F9" i="1"/>
  <c r="G9" i="1" s="1"/>
  <c r="B9" i="1"/>
  <c r="U8" i="1"/>
  <c r="V8" i="1" s="1"/>
  <c r="S8" i="1"/>
  <c r="R8" i="1"/>
  <c r="O8" i="1"/>
  <c r="P8" i="1" s="1"/>
  <c r="M8" i="1"/>
  <c r="L8" i="1"/>
  <c r="J8" i="1"/>
  <c r="I8" i="1"/>
  <c r="C8" i="1" s="1"/>
  <c r="G8" i="1"/>
  <c r="F8" i="1"/>
  <c r="B8" i="1"/>
  <c r="V7" i="1"/>
  <c r="U7" i="1"/>
  <c r="S7" i="1"/>
  <c r="R7" i="1"/>
  <c r="R6" i="1" s="1"/>
  <c r="O7" i="1"/>
  <c r="P7" i="1" s="1"/>
  <c r="L7" i="1"/>
  <c r="M7" i="1" s="1"/>
  <c r="I7" i="1"/>
  <c r="F7" i="1"/>
  <c r="C7" i="1" s="1"/>
  <c r="B7" i="1"/>
  <c r="T6" i="1"/>
  <c r="Q6" i="1"/>
  <c r="O6" i="1"/>
  <c r="N6" i="1"/>
  <c r="K6" i="1"/>
  <c r="H6" i="1"/>
  <c r="F6" i="1"/>
  <c r="E6" i="1"/>
  <c r="B6" i="1" s="1"/>
  <c r="Q5" i="1"/>
  <c r="Q36" i="1" s="1"/>
  <c r="H5" i="1"/>
  <c r="H36" i="1" s="1"/>
  <c r="E5" i="1"/>
  <c r="F41" i="1" l="1"/>
  <c r="C46" i="1"/>
  <c r="S6" i="1"/>
  <c r="R5" i="1"/>
  <c r="R36" i="1" s="1"/>
  <c r="S36" i="1" s="1"/>
  <c r="D11" i="1"/>
  <c r="D35" i="1"/>
  <c r="D29" i="1"/>
  <c r="K36" i="1"/>
  <c r="V22" i="1"/>
  <c r="P30" i="1"/>
  <c r="G6" i="1"/>
  <c r="G7" i="1"/>
  <c r="C9" i="1"/>
  <c r="D9" i="1" s="1"/>
  <c r="M11" i="1"/>
  <c r="G15" i="1"/>
  <c r="C17" i="1"/>
  <c r="D17" i="1" s="1"/>
  <c r="M19" i="1"/>
  <c r="L22" i="1"/>
  <c r="U22" i="1"/>
  <c r="J25" i="1"/>
  <c r="D26" i="1"/>
  <c r="C29" i="1"/>
  <c r="F30" i="1"/>
  <c r="O30" i="1"/>
  <c r="C31" i="1"/>
  <c r="D31" i="1" s="1"/>
  <c r="S31" i="1"/>
  <c r="J32" i="1"/>
  <c r="E43" i="1"/>
  <c r="R43" i="1"/>
  <c r="S43" i="1" s="1"/>
  <c r="L46" i="1"/>
  <c r="M46" i="1" s="1"/>
  <c r="M22" i="1"/>
  <c r="O22" i="1"/>
  <c r="P22" i="1" s="1"/>
  <c r="C24" i="1"/>
  <c r="D24" i="1" s="1"/>
  <c r="G30" i="1"/>
  <c r="I6" i="1"/>
  <c r="T5" i="1"/>
  <c r="J7" i="1"/>
  <c r="D16" i="1"/>
  <c r="C23" i="1"/>
  <c r="D23" i="1" s="1"/>
  <c r="P23" i="1"/>
  <c r="J27" i="1"/>
  <c r="I30" i="1"/>
  <c r="J30" i="1" s="1"/>
  <c r="E36" i="1"/>
  <c r="D45" i="1"/>
  <c r="D8" i="1"/>
  <c r="C14" i="1"/>
  <c r="D14" i="1" s="1"/>
  <c r="G22" i="1"/>
  <c r="E47" i="1"/>
  <c r="C28" i="1"/>
  <c r="D28" i="1" s="1"/>
  <c r="J31" i="1"/>
  <c r="D32" i="1"/>
  <c r="C35" i="1"/>
  <c r="S42" i="1"/>
  <c r="C45" i="1"/>
  <c r="F5" i="1"/>
  <c r="G24" i="1"/>
  <c r="L6" i="1"/>
  <c r="U6" i="1"/>
  <c r="G14" i="1"/>
  <c r="F22" i="1"/>
  <c r="D25" i="1"/>
  <c r="B44" i="1"/>
  <c r="D44" i="1" s="1"/>
  <c r="C18" i="1"/>
  <c r="D18" i="1" s="1"/>
  <c r="C25" i="1"/>
  <c r="C47" i="1"/>
  <c r="C10" i="1"/>
  <c r="D10" i="1" s="1"/>
  <c r="N5" i="1"/>
  <c r="P6" i="1"/>
  <c r="D7" i="1"/>
  <c r="D15" i="1"/>
  <c r="G25" i="1"/>
  <c r="C34" i="1"/>
  <c r="D34" i="1" s="1"/>
  <c r="L41" i="1"/>
  <c r="M41" i="1" s="1"/>
  <c r="U46" i="1"/>
  <c r="V46" i="1" s="1"/>
  <c r="U43" i="1"/>
  <c r="V43" i="1" s="1"/>
  <c r="M6" i="1" l="1"/>
  <c r="L5" i="1"/>
  <c r="R41" i="1"/>
  <c r="S41" i="1" s="1"/>
  <c r="C6" i="1"/>
  <c r="D6" i="1" s="1"/>
  <c r="J6" i="1"/>
  <c r="I5" i="1"/>
  <c r="C5" i="1" s="1"/>
  <c r="B43" i="1"/>
  <c r="G43" i="1"/>
  <c r="C43" i="1"/>
  <c r="S5" i="1"/>
  <c r="G47" i="1"/>
  <c r="E46" i="1"/>
  <c r="E41" i="1" s="1"/>
  <c r="B47" i="1"/>
  <c r="D47" i="1" s="1"/>
  <c r="F36" i="1"/>
  <c r="C22" i="1"/>
  <c r="D22" i="1" s="1"/>
  <c r="U41" i="1"/>
  <c r="V41" i="1" s="1"/>
  <c r="P5" i="1"/>
  <c r="N36" i="1"/>
  <c r="P36" i="1" s="1"/>
  <c r="C30" i="1"/>
  <c r="D30" i="1" s="1"/>
  <c r="O5" i="1"/>
  <c r="O36" i="1" s="1"/>
  <c r="U5" i="1"/>
  <c r="U36" i="1" s="1"/>
  <c r="V6" i="1"/>
  <c r="B5" i="1"/>
  <c r="G5" i="1"/>
  <c r="V5" i="1"/>
  <c r="T36" i="1"/>
  <c r="V36" i="1" s="1"/>
  <c r="B41" i="1" l="1"/>
  <c r="D41" i="1" s="1"/>
  <c r="G41" i="1"/>
  <c r="L36" i="1"/>
  <c r="M36" i="1" s="1"/>
  <c r="M5" i="1"/>
  <c r="D43" i="1"/>
  <c r="G46" i="1"/>
  <c r="B46" i="1"/>
  <c r="D46" i="1" s="1"/>
  <c r="I36" i="1"/>
  <c r="J36" i="1" s="1"/>
  <c r="J5" i="1"/>
  <c r="G36" i="1"/>
  <c r="C41" i="1"/>
  <c r="D5" i="1"/>
  <c r="B36" i="1"/>
  <c r="C36" i="1" l="1"/>
  <c r="D36" i="1" s="1"/>
</calcChain>
</file>

<file path=xl/sharedStrings.xml><?xml version="1.0" encoding="utf-8"?>
<sst xmlns="http://schemas.openxmlformats.org/spreadsheetml/2006/main" count="102" uniqueCount="63">
  <si>
    <t>随州市2018年一般公共预算收入预期目标明细表</t>
    <phoneticPr fontId="3" type="noConversion"/>
  </si>
  <si>
    <t/>
  </si>
  <si>
    <t>单位：万元</t>
    <phoneticPr fontId="3" type="noConversion"/>
  </si>
  <si>
    <t>收入科目</t>
  </si>
  <si>
    <t>全市</t>
    <phoneticPr fontId="3" type="noConversion"/>
  </si>
  <si>
    <t>市本级</t>
    <phoneticPr fontId="3" type="noConversion"/>
  </si>
  <si>
    <t>曾都区</t>
    <phoneticPr fontId="3" type="noConversion"/>
  </si>
  <si>
    <t>随县</t>
    <phoneticPr fontId="3" type="noConversion"/>
  </si>
  <si>
    <t>广水</t>
    <phoneticPr fontId="3" type="noConversion"/>
  </si>
  <si>
    <t>高新区</t>
    <phoneticPr fontId="3" type="noConversion"/>
  </si>
  <si>
    <t>大洪山</t>
    <phoneticPr fontId="3" type="noConversion"/>
  </si>
  <si>
    <t>2018预计</t>
    <phoneticPr fontId="3" type="noConversion"/>
  </si>
  <si>
    <t>2017完成
（实际金库数）</t>
    <phoneticPr fontId="3" type="noConversion"/>
  </si>
  <si>
    <t>同比增长%</t>
    <phoneticPr fontId="3" type="noConversion"/>
  </si>
  <si>
    <t>一、地方一般公共预算收入</t>
  </si>
  <si>
    <t xml:space="preserve">  （一）税收收入</t>
  </si>
  <si>
    <t xml:space="preserve">      国内增值税50%</t>
  </si>
  <si>
    <t xml:space="preserve">      改征增值税、营业税</t>
  </si>
  <si>
    <t xml:space="preserve">      企业所得税40%</t>
  </si>
  <si>
    <t xml:space="preserve">      个人所得税40%</t>
  </si>
  <si>
    <t xml:space="preserve">      资源税</t>
  </si>
  <si>
    <t xml:space="preserve">      城市维护建设税</t>
  </si>
  <si>
    <t xml:space="preserve">      房产税</t>
  </si>
  <si>
    <t xml:space="preserve">      印花税</t>
  </si>
  <si>
    <t xml:space="preserve">      城镇土地使用税</t>
  </si>
  <si>
    <t xml:space="preserve">      土地增值税</t>
  </si>
  <si>
    <t xml:space="preserve">      车船税</t>
  </si>
  <si>
    <t xml:space="preserve">      耕地占用税</t>
  </si>
  <si>
    <t xml:space="preserve">      契税</t>
  </si>
  <si>
    <t xml:space="preserve">      烟叶税</t>
  </si>
  <si>
    <t xml:space="preserve">      环保税</t>
  </si>
  <si>
    <t xml:space="preserve">  （二）非税收入</t>
  </si>
  <si>
    <t xml:space="preserve">      专项收入</t>
  </si>
  <si>
    <t xml:space="preserve">      行政性收费</t>
  </si>
  <si>
    <t xml:space="preserve">      罚没收入</t>
  </si>
  <si>
    <t xml:space="preserve">      国有资本经营收入</t>
  </si>
  <si>
    <t xml:space="preserve">      国有资源有偿收入</t>
  </si>
  <si>
    <t xml:space="preserve">      政府住房基金收入</t>
  </si>
  <si>
    <t xml:space="preserve">      其他收入</t>
  </si>
  <si>
    <t>二、上划中央税收收入</t>
  </si>
  <si>
    <t xml:space="preserve">      国内消费税100%</t>
  </si>
  <si>
    <t xml:space="preserve">      企业所得税60%</t>
  </si>
  <si>
    <t xml:space="preserve">      个人所得税60%</t>
  </si>
  <si>
    <t>三、地方财政总收入</t>
  </si>
  <si>
    <t>附表：</t>
  </si>
  <si>
    <t>征收部门</t>
  </si>
  <si>
    <t>市本级</t>
    <phoneticPr fontId="3" type="noConversion"/>
  </si>
  <si>
    <t>曾都区</t>
    <phoneticPr fontId="3" type="noConversion"/>
  </si>
  <si>
    <t>随县</t>
    <phoneticPr fontId="3" type="noConversion"/>
  </si>
  <si>
    <t>广水</t>
    <phoneticPr fontId="3" type="noConversion"/>
  </si>
  <si>
    <t>高新区</t>
    <phoneticPr fontId="3" type="noConversion"/>
  </si>
  <si>
    <t>大洪山</t>
    <phoneticPr fontId="3" type="noConversion"/>
  </si>
  <si>
    <t>2018预计</t>
    <phoneticPr fontId="3" type="noConversion"/>
  </si>
  <si>
    <t>2017完成
（实际金库数）</t>
    <phoneticPr fontId="3" type="noConversion"/>
  </si>
  <si>
    <t>同比增长%</t>
    <phoneticPr fontId="3" type="noConversion"/>
  </si>
  <si>
    <t>地方一般公共预算收入</t>
  </si>
  <si>
    <t xml:space="preserve">    1.国税收入</t>
  </si>
  <si>
    <t xml:space="preserve">    2.地税收入</t>
  </si>
  <si>
    <t xml:space="preserve">        其中：税收收入</t>
  </si>
  <si>
    <t>　　        　代征非税</t>
  </si>
  <si>
    <t xml:space="preserve">    3.财政收入</t>
  </si>
  <si>
    <t xml:space="preserve">        其中：非税收入</t>
  </si>
  <si>
    <t>　　　        中央所得税返还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</si>
</sst>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.0_ "/>
  </numFmts>
  <fonts count="11" x14ac:knownFonts="1">
    <font>
      <sz val="11"/>
      <color theme="1"/>
      <name val="宋体"/>
      <family val="2"/>
      <scheme val="minor"/>
    </font>
    <font>
      <b/>
      <sz val="2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8"/>
      <name val="宋体"/>
      <family val="3"/>
      <charset val="134"/>
    </font>
    <font>
      <sz val="8"/>
      <name val="宋体"/>
      <family val="3"/>
      <charset val="134"/>
    </font>
    <font>
      <sz val="12"/>
      <name val="宋体"/>
      <family val="3"/>
      <charset val="134"/>
    </font>
    <font>
      <b/>
      <sz val="10"/>
      <color rgb="FFFF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8">
    <xf numFmtId="0" fontId="0" fillId="0" borderId="0" xfId="0"/>
    <xf numFmtId="0" fontId="1" fillId="2" borderId="0" xfId="0" applyNumberFormat="1" applyFont="1" applyFill="1" applyAlignment="1" applyProtection="1">
      <alignment horizontal="center" vertical="center"/>
    </xf>
    <xf numFmtId="0" fontId="4" fillId="2" borderId="0" xfId="0" applyNumberFormat="1" applyFont="1" applyFill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5" fillId="0" borderId="1" xfId="0" applyFont="1" applyBorder="1" applyAlignment="1"/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3" borderId="2" xfId="0" applyNumberFormat="1" applyFont="1" applyFill="1" applyBorder="1" applyAlignment="1" applyProtection="1">
      <alignment horizontal="center" vertical="center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6" fillId="3" borderId="5" xfId="0" applyNumberFormat="1" applyFont="1" applyFill="1" applyBorder="1" applyAlignment="1" applyProtection="1">
      <alignment horizontal="center" vertical="center" wrapText="1"/>
    </xf>
    <xf numFmtId="0" fontId="6" fillId="3" borderId="3" xfId="0" applyNumberFormat="1" applyFont="1" applyFill="1" applyBorder="1" applyAlignment="1" applyProtection="1">
      <alignment horizontal="center" vertical="center"/>
    </xf>
    <xf numFmtId="0" fontId="6" fillId="3" borderId="4" xfId="0" applyNumberFormat="1" applyFont="1" applyFill="1" applyBorder="1" applyAlignment="1" applyProtection="1">
      <alignment horizontal="center" vertical="center"/>
    </xf>
    <xf numFmtId="0" fontId="6" fillId="3" borderId="5" xfId="0" applyNumberFormat="1" applyFont="1" applyFill="1" applyBorder="1" applyAlignment="1" applyProtection="1">
      <alignment horizontal="center" vertical="center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6" fillId="3" borderId="6" xfId="0" applyNumberFormat="1" applyFont="1" applyFill="1" applyBorder="1" applyAlignment="1" applyProtection="1">
      <alignment horizontal="center" vertical="center" wrapText="1"/>
    </xf>
    <xf numFmtId="0" fontId="7" fillId="3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Font="1"/>
    <xf numFmtId="0" fontId="6" fillId="3" borderId="7" xfId="0" applyNumberFormat="1" applyFont="1" applyFill="1" applyBorder="1" applyAlignment="1" applyProtection="1">
      <alignment horizontal="center" vertical="center"/>
    </xf>
    <xf numFmtId="0" fontId="6" fillId="3" borderId="6" xfId="0" applyNumberFormat="1" applyFont="1" applyFill="1" applyBorder="1" applyAlignment="1" applyProtection="1">
      <alignment horizontal="center" vertical="center" wrapText="1"/>
    </xf>
    <xf numFmtId="0" fontId="8" fillId="3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/>
    <xf numFmtId="0" fontId="6" fillId="4" borderId="6" xfId="0" applyNumberFormat="1" applyFont="1" applyFill="1" applyBorder="1" applyAlignment="1" applyProtection="1">
      <alignment vertical="center"/>
    </xf>
    <xf numFmtId="176" fontId="6" fillId="4" borderId="6" xfId="0" applyNumberFormat="1" applyFont="1" applyFill="1" applyBorder="1" applyAlignment="1" applyProtection="1">
      <alignment horizontal="center" vertical="center"/>
    </xf>
    <xf numFmtId="177" fontId="6" fillId="4" borderId="6" xfId="0" applyNumberFormat="1" applyFont="1" applyFill="1" applyBorder="1" applyAlignment="1" applyProtection="1">
      <alignment horizontal="center" vertical="center"/>
    </xf>
    <xf numFmtId="3" fontId="8" fillId="4" borderId="0" xfId="0" applyNumberFormat="1" applyFont="1" applyFill="1" applyBorder="1" applyAlignment="1" applyProtection="1">
      <alignment horizontal="center" vertical="center"/>
    </xf>
    <xf numFmtId="3" fontId="8" fillId="4" borderId="0" xfId="0" applyNumberFormat="1" applyFont="1" applyFill="1" applyBorder="1" applyAlignment="1" applyProtection="1">
      <alignment horizontal="right" vertical="center"/>
    </xf>
    <xf numFmtId="0" fontId="8" fillId="4" borderId="0" xfId="0" applyFont="1" applyFill="1"/>
    <xf numFmtId="0" fontId="6" fillId="4" borderId="6" xfId="0" applyNumberFormat="1" applyFont="1" applyFill="1" applyBorder="1" applyAlignment="1" applyProtection="1">
      <alignment horizontal="left" vertical="center"/>
    </xf>
    <xf numFmtId="0" fontId="6" fillId="3" borderId="6" xfId="0" applyNumberFormat="1" applyFont="1" applyFill="1" applyBorder="1" applyAlignment="1" applyProtection="1">
      <alignment horizontal="left" vertical="center"/>
    </xf>
    <xf numFmtId="176" fontId="6" fillId="3" borderId="6" xfId="0" applyNumberFormat="1" applyFont="1" applyFill="1" applyBorder="1" applyAlignment="1" applyProtection="1">
      <alignment horizontal="center" vertical="center"/>
    </xf>
    <xf numFmtId="177" fontId="6" fillId="3" borderId="6" xfId="0" applyNumberFormat="1" applyFont="1" applyFill="1" applyBorder="1" applyAlignment="1" applyProtection="1">
      <alignment horizontal="center" vertical="center"/>
    </xf>
    <xf numFmtId="176" fontId="6" fillId="3" borderId="6" xfId="1" applyNumberFormat="1" applyFont="1" applyFill="1" applyBorder="1" applyAlignment="1">
      <alignment horizontal="center"/>
    </xf>
    <xf numFmtId="176" fontId="6" fillId="3" borderId="6" xfId="0" applyNumberFormat="1" applyFont="1" applyFill="1" applyBorder="1" applyAlignment="1">
      <alignment horizontal="center"/>
    </xf>
    <xf numFmtId="3" fontId="8" fillId="3" borderId="0" xfId="0" applyNumberFormat="1" applyFont="1" applyFill="1" applyBorder="1" applyAlignment="1">
      <alignment horizontal="center"/>
    </xf>
    <xf numFmtId="0" fontId="8" fillId="3" borderId="0" xfId="0" applyFont="1" applyFill="1" applyBorder="1"/>
    <xf numFmtId="0" fontId="8" fillId="3" borderId="0" xfId="0" applyFont="1" applyFill="1"/>
    <xf numFmtId="0" fontId="8" fillId="3" borderId="0" xfId="0" applyFont="1" applyFill="1" applyBorder="1" applyAlignment="1">
      <alignment horizontal="center"/>
    </xf>
    <xf numFmtId="176" fontId="10" fillId="3" borderId="6" xfId="1" applyNumberFormat="1" applyFont="1" applyFill="1" applyBorder="1" applyAlignment="1">
      <alignment horizontal="center"/>
    </xf>
    <xf numFmtId="0" fontId="6" fillId="3" borderId="6" xfId="0" applyNumberFormat="1" applyFont="1" applyFill="1" applyBorder="1" applyAlignment="1" applyProtection="1">
      <alignment vertical="center"/>
    </xf>
    <xf numFmtId="176" fontId="6" fillId="3" borderId="6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6" fillId="3" borderId="3" xfId="0" applyNumberFormat="1" applyFont="1" applyFill="1" applyBorder="1" applyAlignment="1" applyProtection="1">
      <alignment horizontal="center" vertical="center"/>
    </xf>
    <xf numFmtId="176" fontId="6" fillId="3" borderId="4" xfId="0" applyNumberFormat="1" applyFont="1" applyFill="1" applyBorder="1" applyAlignment="1" applyProtection="1">
      <alignment horizontal="center" vertical="center"/>
    </xf>
    <xf numFmtId="176" fontId="6" fillId="3" borderId="5" xfId="0" applyNumberFormat="1" applyFont="1" applyFill="1" applyBorder="1" applyAlignment="1" applyProtection="1">
      <alignment horizontal="center" vertical="center"/>
    </xf>
    <xf numFmtId="176" fontId="6" fillId="3" borderId="3" xfId="0" applyNumberFormat="1" applyFont="1" applyFill="1" applyBorder="1" applyAlignment="1" applyProtection="1">
      <alignment horizontal="center" vertical="center" wrapText="1"/>
    </xf>
    <xf numFmtId="176" fontId="6" fillId="3" borderId="4" xfId="0" applyNumberFormat="1" applyFont="1" applyFill="1" applyBorder="1" applyAlignment="1" applyProtection="1">
      <alignment horizontal="center" vertical="center" wrapText="1"/>
    </xf>
    <xf numFmtId="176" fontId="6" fillId="3" borderId="5" xfId="0" applyNumberFormat="1" applyFont="1" applyFill="1" applyBorder="1" applyAlignment="1" applyProtection="1">
      <alignment horizontal="center" vertical="center" wrapText="1"/>
    </xf>
    <xf numFmtId="176" fontId="6" fillId="3" borderId="6" xfId="0" applyNumberFormat="1" applyFont="1" applyFill="1" applyBorder="1" applyAlignment="1" applyProtection="1">
      <alignment horizontal="center" vertical="center" wrapText="1"/>
    </xf>
    <xf numFmtId="177" fontId="6" fillId="3" borderId="6" xfId="0" applyNumberFormat="1" applyFont="1" applyFill="1" applyBorder="1" applyAlignment="1" applyProtection="1">
      <alignment horizontal="center" vertical="center" wrapText="1"/>
    </xf>
    <xf numFmtId="176" fontId="6" fillId="4" borderId="6" xfId="1" applyNumberFormat="1" applyFont="1" applyFill="1" applyBorder="1" applyAlignment="1" applyProtection="1">
      <alignment horizontal="center" vertical="center"/>
    </xf>
    <xf numFmtId="176" fontId="6" fillId="3" borderId="6" xfId="0" applyNumberFormat="1" applyFont="1" applyFill="1" applyBorder="1" applyAlignment="1" applyProtection="1">
      <alignment vertical="center"/>
    </xf>
    <xf numFmtId="177" fontId="6" fillId="3" borderId="6" xfId="0" applyNumberFormat="1" applyFont="1" applyFill="1" applyBorder="1" applyAlignment="1" applyProtection="1">
      <alignment vertical="center"/>
    </xf>
    <xf numFmtId="176" fontId="6" fillId="3" borderId="6" xfId="0" applyNumberFormat="1" applyFont="1" applyFill="1" applyBorder="1"/>
    <xf numFmtId="176" fontId="6" fillId="3" borderId="6" xfId="1" applyNumberFormat="1" applyFont="1" applyFill="1" applyBorder="1"/>
    <xf numFmtId="176" fontId="0" fillId="0" borderId="0" xfId="0" applyNumberFormat="1"/>
    <xf numFmtId="0" fontId="0" fillId="0" borderId="0" xfId="0" applyAlignment="1">
      <alignment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&#24180;&#37096;&#38376;&#39044;&#31639;/2018&#24180;&#30333;&#30382;&#26412;&#29992;&#34920;/2018&#24180;&#25910;&#20837;&#20219;&#21153;/&#25910;&#20837;&#39044;&#31639;&#25968;20180326&#19978;&#252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Sheet2"/>
      <sheetName val="全年收入预计(各地上报汇总）"/>
    </sheetNames>
    <sheetDataSet>
      <sheetData sheetId="0">
        <row r="6">
          <cell r="C6">
            <v>6876</v>
          </cell>
          <cell r="D6">
            <v>18228</v>
          </cell>
          <cell r="E6">
            <v>13774</v>
          </cell>
          <cell r="F6">
            <v>30237</v>
          </cell>
          <cell r="G6">
            <v>11895</v>
          </cell>
          <cell r="H6">
            <v>520</v>
          </cell>
        </row>
        <row r="7">
          <cell r="C7">
            <v>20038</v>
          </cell>
          <cell r="D7">
            <v>11800</v>
          </cell>
          <cell r="E7">
            <v>6621</v>
          </cell>
          <cell r="F7">
            <v>11230</v>
          </cell>
          <cell r="G7">
            <v>6180</v>
          </cell>
          <cell r="H7">
            <v>256</v>
          </cell>
        </row>
        <row r="8">
          <cell r="C8">
            <v>19788</v>
          </cell>
          <cell r="D8">
            <v>105</v>
          </cell>
          <cell r="E8">
            <v>49</v>
          </cell>
          <cell r="F8">
            <v>62622</v>
          </cell>
          <cell r="G8">
            <v>2233</v>
          </cell>
        </row>
        <row r="9">
          <cell r="C9">
            <v>22997</v>
          </cell>
          <cell r="D9">
            <v>7261</v>
          </cell>
          <cell r="E9">
            <v>6369</v>
          </cell>
          <cell r="F9">
            <v>8515</v>
          </cell>
          <cell r="G9">
            <v>16201</v>
          </cell>
          <cell r="H9">
            <v>189</v>
          </cell>
        </row>
        <row r="10">
          <cell r="C10">
            <v>8007</v>
          </cell>
          <cell r="D10">
            <v>4887</v>
          </cell>
          <cell r="E10">
            <v>1803</v>
          </cell>
          <cell r="F10">
            <v>3062</v>
          </cell>
          <cell r="G10">
            <v>5272</v>
          </cell>
          <cell r="H10">
            <v>75</v>
          </cell>
        </row>
      </sheetData>
      <sheetData sheetId="1">
        <row r="5">
          <cell r="D5">
            <v>80025</v>
          </cell>
          <cell r="E5">
            <v>67595</v>
          </cell>
          <cell r="F5">
            <v>45957</v>
          </cell>
          <cell r="G5">
            <v>79122</v>
          </cell>
          <cell r="H5">
            <v>51141</v>
          </cell>
          <cell r="I5">
            <v>1469</v>
          </cell>
        </row>
        <row r="7">
          <cell r="D7">
            <v>6876</v>
          </cell>
          <cell r="E7">
            <v>18228</v>
          </cell>
          <cell r="F7">
            <v>13774</v>
          </cell>
          <cell r="G7">
            <v>30237</v>
          </cell>
          <cell r="H7">
            <v>11895</v>
          </cell>
          <cell r="I7">
            <v>520</v>
          </cell>
        </row>
        <row r="8">
          <cell r="D8">
            <v>18865</v>
          </cell>
          <cell r="E8">
            <v>11207</v>
          </cell>
          <cell r="F8">
            <v>4643</v>
          </cell>
          <cell r="G8">
            <v>10757</v>
          </cell>
          <cell r="H8">
            <v>6149</v>
          </cell>
          <cell r="I8">
            <v>231</v>
          </cell>
        </row>
        <row r="9">
          <cell r="D9">
            <v>1173</v>
          </cell>
          <cell r="E9">
            <v>593</v>
          </cell>
          <cell r="F9">
            <v>1978</v>
          </cell>
          <cell r="G9">
            <v>473</v>
          </cell>
          <cell r="H9">
            <v>31</v>
          </cell>
          <cell r="I9">
            <v>25</v>
          </cell>
        </row>
        <row r="10">
          <cell r="D10">
            <v>15331</v>
          </cell>
          <cell r="E10">
            <v>4841</v>
          </cell>
          <cell r="F10">
            <v>4246</v>
          </cell>
          <cell r="G10">
            <v>5677</v>
          </cell>
          <cell r="H10">
            <v>10801</v>
          </cell>
          <cell r="I10">
            <v>126</v>
          </cell>
        </row>
        <row r="11">
          <cell r="D11">
            <v>5338</v>
          </cell>
          <cell r="E11">
            <v>3258</v>
          </cell>
          <cell r="F11">
            <v>1202</v>
          </cell>
          <cell r="G11">
            <v>2041</v>
          </cell>
          <cell r="H11">
            <v>3515</v>
          </cell>
          <cell r="I11">
            <v>50</v>
          </cell>
        </row>
        <row r="12">
          <cell r="D12">
            <v>0</v>
          </cell>
          <cell r="E12">
            <v>125</v>
          </cell>
          <cell r="F12">
            <v>7374</v>
          </cell>
          <cell r="G12">
            <v>184</v>
          </cell>
          <cell r="H12">
            <v>0</v>
          </cell>
          <cell r="I12">
            <v>0</v>
          </cell>
        </row>
        <row r="13">
          <cell r="D13">
            <v>4310</v>
          </cell>
          <cell r="E13">
            <v>4533</v>
          </cell>
          <cell r="F13">
            <v>2107</v>
          </cell>
          <cell r="G13">
            <v>10895</v>
          </cell>
          <cell r="H13">
            <v>3430</v>
          </cell>
          <cell r="I13">
            <v>84</v>
          </cell>
        </row>
        <row r="14">
          <cell r="D14">
            <v>2231</v>
          </cell>
          <cell r="E14">
            <v>2044</v>
          </cell>
          <cell r="F14">
            <v>450</v>
          </cell>
          <cell r="G14">
            <v>1163</v>
          </cell>
          <cell r="H14">
            <v>1896</v>
          </cell>
          <cell r="I14">
            <v>2</v>
          </cell>
        </row>
        <row r="15">
          <cell r="D15">
            <v>741</v>
          </cell>
          <cell r="E15">
            <v>834</v>
          </cell>
          <cell r="F15">
            <v>470</v>
          </cell>
          <cell r="G15">
            <v>898</v>
          </cell>
          <cell r="H15">
            <v>933</v>
          </cell>
          <cell r="I15">
            <v>12</v>
          </cell>
        </row>
        <row r="16">
          <cell r="D16">
            <v>1039</v>
          </cell>
          <cell r="E16">
            <v>2009</v>
          </cell>
          <cell r="F16">
            <v>398</v>
          </cell>
          <cell r="G16">
            <v>2036</v>
          </cell>
          <cell r="H16">
            <v>3116</v>
          </cell>
          <cell r="I16">
            <v>0</v>
          </cell>
        </row>
        <row r="17">
          <cell r="D17">
            <v>5289</v>
          </cell>
          <cell r="E17">
            <v>4008</v>
          </cell>
          <cell r="F17">
            <v>1236</v>
          </cell>
          <cell r="G17">
            <v>3710</v>
          </cell>
          <cell r="H17">
            <v>3815</v>
          </cell>
          <cell r="I17">
            <v>22</v>
          </cell>
        </row>
        <row r="18">
          <cell r="D18">
            <v>3125</v>
          </cell>
          <cell r="E18">
            <v>1393</v>
          </cell>
          <cell r="F18">
            <v>496</v>
          </cell>
          <cell r="G18">
            <v>958</v>
          </cell>
          <cell r="H18">
            <v>2</v>
          </cell>
          <cell r="I18">
            <v>0</v>
          </cell>
        </row>
        <row r="19">
          <cell r="D19">
            <v>14073</v>
          </cell>
          <cell r="E19">
            <v>4819</v>
          </cell>
          <cell r="F19">
            <v>6839</v>
          </cell>
          <cell r="G19">
            <v>5768</v>
          </cell>
          <cell r="H19">
            <v>3614</v>
          </cell>
          <cell r="I19">
            <v>378</v>
          </cell>
        </row>
        <row r="20">
          <cell r="D20">
            <v>1634</v>
          </cell>
          <cell r="E20">
            <v>9703</v>
          </cell>
          <cell r="F20">
            <v>744</v>
          </cell>
          <cell r="G20">
            <v>4325</v>
          </cell>
          <cell r="H20">
            <v>1944</v>
          </cell>
          <cell r="I20">
            <v>19</v>
          </cell>
        </row>
        <row r="22">
          <cell r="D22">
            <v>5457</v>
          </cell>
          <cell r="E22">
            <v>2962</v>
          </cell>
          <cell r="F22">
            <v>2142</v>
          </cell>
          <cell r="G22">
            <v>6933</v>
          </cell>
          <cell r="H22">
            <v>2075</v>
          </cell>
          <cell r="I22">
            <v>68</v>
          </cell>
        </row>
        <row r="23">
          <cell r="D23">
            <v>1936</v>
          </cell>
          <cell r="E23">
            <v>1938</v>
          </cell>
          <cell r="F23">
            <v>1271</v>
          </cell>
          <cell r="G23">
            <v>2144</v>
          </cell>
          <cell r="H23">
            <v>1463</v>
          </cell>
          <cell r="I23">
            <v>50</v>
          </cell>
        </row>
        <row r="24">
          <cell r="D24">
            <v>795</v>
          </cell>
          <cell r="E24">
            <v>745</v>
          </cell>
          <cell r="F24">
            <v>465</v>
          </cell>
          <cell r="G24">
            <v>1834</v>
          </cell>
          <cell r="H24">
            <v>533</v>
          </cell>
          <cell r="I24">
            <v>18</v>
          </cell>
        </row>
        <row r="26">
          <cell r="D26">
            <v>21733</v>
          </cell>
          <cell r="E26">
            <v>8157</v>
          </cell>
          <cell r="F26">
            <v>17923</v>
          </cell>
          <cell r="G26">
            <v>15735</v>
          </cell>
          <cell r="H26">
            <v>2854</v>
          </cell>
          <cell r="I26">
            <v>68</v>
          </cell>
        </row>
        <row r="27">
          <cell r="D27">
            <v>6138</v>
          </cell>
          <cell r="E27">
            <v>3310</v>
          </cell>
          <cell r="F27">
            <v>4853</v>
          </cell>
          <cell r="G27">
            <v>6740</v>
          </cell>
          <cell r="H27">
            <v>109</v>
          </cell>
          <cell r="I27">
            <v>7</v>
          </cell>
        </row>
        <row r="29">
          <cell r="D29">
            <v>4000</v>
          </cell>
          <cell r="E29">
            <v>2250</v>
          </cell>
          <cell r="F29">
            <v>0</v>
          </cell>
          <cell r="G29">
            <v>0</v>
          </cell>
          <cell r="H29">
            <v>1300</v>
          </cell>
          <cell r="I29">
            <v>0</v>
          </cell>
        </row>
        <row r="30">
          <cell r="D30">
            <v>6298</v>
          </cell>
          <cell r="E30">
            <v>14764</v>
          </cell>
          <cell r="F30">
            <v>8853</v>
          </cell>
          <cell r="G30">
            <v>8060</v>
          </cell>
          <cell r="H30">
            <v>169</v>
          </cell>
          <cell r="I30">
            <v>243</v>
          </cell>
        </row>
        <row r="32">
          <cell r="D32">
            <v>85</v>
          </cell>
          <cell r="E32">
            <v>0</v>
          </cell>
          <cell r="F32">
            <v>18</v>
          </cell>
          <cell r="G32">
            <v>920</v>
          </cell>
          <cell r="H32">
            <v>0</v>
          </cell>
          <cell r="I32">
            <v>30</v>
          </cell>
        </row>
        <row r="33">
          <cell r="D33">
            <v>1488</v>
          </cell>
          <cell r="E33">
            <v>0</v>
          </cell>
          <cell r="F33">
            <v>131</v>
          </cell>
          <cell r="G33">
            <v>340</v>
          </cell>
          <cell r="H33">
            <v>0</v>
          </cell>
          <cell r="I33">
            <v>0</v>
          </cell>
        </row>
        <row r="34">
          <cell r="D34">
            <v>593</v>
          </cell>
          <cell r="E34">
            <v>0</v>
          </cell>
          <cell r="F34">
            <v>223</v>
          </cell>
          <cell r="G34">
            <v>3560</v>
          </cell>
          <cell r="H34">
            <v>0</v>
          </cell>
          <cell r="I34">
            <v>64</v>
          </cell>
        </row>
        <row r="38">
          <cell r="D38">
            <v>7</v>
          </cell>
          <cell r="E38">
            <v>0</v>
          </cell>
          <cell r="F38">
            <v>3</v>
          </cell>
          <cell r="G38">
            <v>0</v>
          </cell>
          <cell r="H38">
            <v>1</v>
          </cell>
          <cell r="I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1</v>
          </cell>
          <cell r="H39">
            <v>0</v>
          </cell>
          <cell r="I39">
            <v>0</v>
          </cell>
        </row>
        <row r="40">
          <cell r="D40">
            <v>894</v>
          </cell>
          <cell r="E40">
            <v>232</v>
          </cell>
          <cell r="F40">
            <v>192</v>
          </cell>
          <cell r="G40">
            <v>332</v>
          </cell>
          <cell r="H40">
            <v>0</v>
          </cell>
          <cell r="I40">
            <v>0</v>
          </cell>
        </row>
        <row r="43">
          <cell r="D43">
            <v>38515</v>
          </cell>
          <cell r="E43">
            <v>30005</v>
          </cell>
          <cell r="F43">
            <v>22059</v>
          </cell>
          <cell r="G43">
            <v>43981</v>
          </cell>
          <cell r="H43">
            <v>22545</v>
          </cell>
          <cell r="I43">
            <v>851</v>
          </cell>
        </row>
        <row r="45">
          <cell r="D45">
            <v>42160</v>
          </cell>
          <cell r="E45">
            <v>28528</v>
          </cell>
          <cell r="F45">
            <v>32212</v>
          </cell>
          <cell r="G45">
            <v>37977</v>
          </cell>
          <cell r="H45">
            <v>4510</v>
          </cell>
          <cell r="I45">
            <v>412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1"/>
  <sheetViews>
    <sheetView tabSelected="1" workbookViewId="0">
      <selection sqref="A1:XFD1048576"/>
    </sheetView>
  </sheetViews>
  <sheetFormatPr defaultColWidth="9.125" defaultRowHeight="13.5" x14ac:dyDescent="0.15"/>
  <cols>
    <col min="1" max="1" width="25.625" style="57" customWidth="1"/>
    <col min="2" max="2" width="8.625" style="57" customWidth="1"/>
    <col min="3" max="3" width="11.875" style="57" customWidth="1"/>
    <col min="4" max="4" width="10.625" style="57" customWidth="1"/>
    <col min="5" max="5" width="8.625" customWidth="1"/>
    <col min="6" max="6" width="10.125" customWidth="1"/>
    <col min="7" max="7" width="10.625" style="57" customWidth="1"/>
    <col min="8" max="8" width="8.625" customWidth="1"/>
    <col min="9" max="9" width="10.875" customWidth="1"/>
    <col min="10" max="10" width="10.625" style="57" customWidth="1"/>
    <col min="11" max="11" width="8.625" customWidth="1"/>
    <col min="12" max="12" width="10.375" customWidth="1"/>
    <col min="13" max="13" width="10.625" style="57" customWidth="1"/>
    <col min="14" max="14" width="8.625" customWidth="1"/>
    <col min="15" max="15" width="10.875" customWidth="1"/>
    <col min="16" max="16" width="10.625" style="57" customWidth="1"/>
    <col min="17" max="17" width="8.625" customWidth="1"/>
    <col min="18" max="18" width="11" customWidth="1"/>
    <col min="19" max="19" width="10.625" style="57" customWidth="1"/>
    <col min="20" max="20" width="8.625" customWidth="1"/>
    <col min="21" max="21" width="10.375" customWidth="1"/>
    <col min="22" max="22" width="10.625" style="57" customWidth="1"/>
    <col min="23" max="23" width="10.375" customWidth="1"/>
    <col min="24" max="24" width="8.625" customWidth="1"/>
    <col min="25" max="256" width="9.125" customWidth="1"/>
  </cols>
  <sheetData>
    <row r="1" spans="1:24" ht="31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2"/>
    </row>
    <row r="2" spans="1:24" ht="21" customHeight="1" x14ac:dyDescent="0.15">
      <c r="A2" s="3" t="s">
        <v>1</v>
      </c>
      <c r="B2" s="3"/>
      <c r="C2" s="3"/>
      <c r="D2" s="3"/>
      <c r="G2" s="3"/>
      <c r="J2" s="3"/>
      <c r="M2" s="3"/>
      <c r="P2" s="3"/>
      <c r="S2" s="4"/>
      <c r="T2" s="4"/>
      <c r="U2" s="5" t="s">
        <v>2</v>
      </c>
      <c r="V2" s="5"/>
      <c r="W2" s="6"/>
      <c r="X2" s="6"/>
    </row>
    <row r="3" spans="1:24" s="17" customFormat="1" ht="15.75" customHeight="1" x14ac:dyDescent="0.15">
      <c r="A3" s="7" t="s">
        <v>3</v>
      </c>
      <c r="B3" s="8" t="s">
        <v>4</v>
      </c>
      <c r="C3" s="9"/>
      <c r="D3" s="10"/>
      <c r="E3" s="8" t="s">
        <v>5</v>
      </c>
      <c r="F3" s="9"/>
      <c r="G3" s="10"/>
      <c r="H3" s="8" t="s">
        <v>6</v>
      </c>
      <c r="I3" s="9"/>
      <c r="J3" s="10"/>
      <c r="K3" s="11" t="s">
        <v>7</v>
      </c>
      <c r="L3" s="12"/>
      <c r="M3" s="13"/>
      <c r="N3" s="8" t="s">
        <v>8</v>
      </c>
      <c r="O3" s="9"/>
      <c r="P3" s="10"/>
      <c r="Q3" s="8" t="s">
        <v>9</v>
      </c>
      <c r="R3" s="10"/>
      <c r="S3" s="14"/>
      <c r="T3" s="15" t="s">
        <v>10</v>
      </c>
      <c r="U3" s="15"/>
      <c r="V3" s="15"/>
      <c r="W3" s="16"/>
      <c r="X3" s="16"/>
    </row>
    <row r="4" spans="1:24" s="21" customFormat="1" ht="36.75" customHeight="1" x14ac:dyDescent="0.15">
      <c r="A4" s="18"/>
      <c r="B4" s="19" t="s">
        <v>11</v>
      </c>
      <c r="C4" s="19" t="s">
        <v>12</v>
      </c>
      <c r="D4" s="19" t="s">
        <v>13</v>
      </c>
      <c r="E4" s="19" t="s">
        <v>11</v>
      </c>
      <c r="F4" s="19" t="s">
        <v>12</v>
      </c>
      <c r="G4" s="19" t="s">
        <v>13</v>
      </c>
      <c r="H4" s="19" t="s">
        <v>11</v>
      </c>
      <c r="I4" s="19" t="s">
        <v>12</v>
      </c>
      <c r="J4" s="19" t="s">
        <v>13</v>
      </c>
      <c r="K4" s="19" t="s">
        <v>11</v>
      </c>
      <c r="L4" s="19" t="s">
        <v>12</v>
      </c>
      <c r="M4" s="19" t="s">
        <v>13</v>
      </c>
      <c r="N4" s="19" t="s">
        <v>11</v>
      </c>
      <c r="O4" s="19" t="s">
        <v>12</v>
      </c>
      <c r="P4" s="19" t="s">
        <v>13</v>
      </c>
      <c r="Q4" s="19" t="s">
        <v>11</v>
      </c>
      <c r="R4" s="19" t="s">
        <v>12</v>
      </c>
      <c r="S4" s="19" t="s">
        <v>13</v>
      </c>
      <c r="T4" s="19" t="s">
        <v>11</v>
      </c>
      <c r="U4" s="19" t="s">
        <v>12</v>
      </c>
      <c r="V4" s="19" t="s">
        <v>13</v>
      </c>
      <c r="W4" s="20"/>
      <c r="X4" s="20"/>
    </row>
    <row r="5" spans="1:24" s="27" customFormat="1" ht="15.75" customHeight="1" x14ac:dyDescent="0.15">
      <c r="A5" s="22" t="s">
        <v>14</v>
      </c>
      <c r="B5" s="23">
        <f>E5+H5+K5+N5+Q5+T5</f>
        <v>467322</v>
      </c>
      <c r="C5" s="23">
        <f>F5+I5+L5+O5+R5+U5</f>
        <v>485962</v>
      </c>
      <c r="D5" s="24">
        <f>(B5-C5)/C5*100</f>
        <v>-3.8356908564867211</v>
      </c>
      <c r="E5" s="23">
        <f t="shared" ref="E5:U5" si="0">SUM(E6,E22)</f>
        <v>122791</v>
      </c>
      <c r="F5" s="23">
        <f t="shared" si="0"/>
        <v>125817</v>
      </c>
      <c r="G5" s="24">
        <f>(E5-F5)/F5*100</f>
        <v>-2.4050803945412782</v>
      </c>
      <c r="H5" s="23">
        <f t="shared" si="0"/>
        <v>88647</v>
      </c>
      <c r="I5" s="23">
        <f t="shared" si="0"/>
        <v>99038</v>
      </c>
      <c r="J5" s="24">
        <f>(H5-I5)/I5*100</f>
        <v>-10.491932389587836</v>
      </c>
      <c r="K5" s="23">
        <f t="shared" ref="K5:L5" si="1">SUM(K6,K22)</f>
        <v>69965</v>
      </c>
      <c r="L5" s="23">
        <f t="shared" si="1"/>
        <v>80100</v>
      </c>
      <c r="M5" s="24">
        <f>(K5-L5)/L5*100</f>
        <v>-12.652933832709113</v>
      </c>
      <c r="N5" s="23">
        <f t="shared" ref="N5:R5" si="2">SUM(N6,N22)</f>
        <v>124267</v>
      </c>
      <c r="O5" s="23">
        <f t="shared" si="2"/>
        <v>121410</v>
      </c>
      <c r="P5" s="24">
        <f>(N5-O5)/O5*100</f>
        <v>2.3531834280537023</v>
      </c>
      <c r="Q5" s="23">
        <f t="shared" si="2"/>
        <v>59398</v>
      </c>
      <c r="R5" s="23">
        <f t="shared" si="2"/>
        <v>57648</v>
      </c>
      <c r="S5" s="24">
        <f>(Q5-R5)/R5*100</f>
        <v>3.0356647238412431</v>
      </c>
      <c r="T5" s="23">
        <f t="shared" si="0"/>
        <v>2254</v>
      </c>
      <c r="U5" s="23">
        <f t="shared" si="0"/>
        <v>1949</v>
      </c>
      <c r="V5" s="24">
        <f>(T5-U5)/U5*100</f>
        <v>15.649050795279631</v>
      </c>
      <c r="W5" s="25"/>
      <c r="X5" s="26"/>
    </row>
    <row r="6" spans="1:24" s="27" customFormat="1" ht="15.75" customHeight="1" x14ac:dyDescent="0.15">
      <c r="A6" s="28" t="s">
        <v>15</v>
      </c>
      <c r="B6" s="23">
        <f t="shared" ref="B6:C35" si="3">E6+H6+K6+N6+Q6+T6</f>
        <v>364547</v>
      </c>
      <c r="C6" s="23">
        <f t="shared" si="3"/>
        <v>325309</v>
      </c>
      <c r="D6" s="24">
        <f t="shared" ref="D6:D47" si="4">(B6-C6)/C6*100</f>
        <v>12.061762816276216</v>
      </c>
      <c r="E6" s="23">
        <f t="shared" ref="E6:U6" si="5">SUM(E7:E21)</f>
        <v>89416</v>
      </c>
      <c r="F6" s="23">
        <f t="shared" si="5"/>
        <v>80025</v>
      </c>
      <c r="G6" s="24">
        <f t="shared" ref="G6:G47" si="6">(E6-F6)/F6*100</f>
        <v>11.735082786629178</v>
      </c>
      <c r="H6" s="23">
        <f t="shared" si="5"/>
        <v>77733</v>
      </c>
      <c r="I6" s="23">
        <f t="shared" si="5"/>
        <v>67595</v>
      </c>
      <c r="J6" s="24">
        <f t="shared" ref="J6:J47" si="7">(H6-I6)/I6*100</f>
        <v>14.998150750795178</v>
      </c>
      <c r="K6" s="23">
        <f t="shared" ref="K6:L6" si="8">SUM(K7:K21)</f>
        <v>50567</v>
      </c>
      <c r="L6" s="23">
        <f t="shared" si="8"/>
        <v>45957</v>
      </c>
      <c r="M6" s="24">
        <f t="shared" ref="M6:M47" si="9">(K6-L6)/L6*100</f>
        <v>10.031116043257828</v>
      </c>
      <c r="N6" s="23">
        <f t="shared" ref="N6:R6" si="10">SUM(N7:N21)</f>
        <v>88440</v>
      </c>
      <c r="O6" s="23">
        <f t="shared" si="10"/>
        <v>79122</v>
      </c>
      <c r="P6" s="24">
        <f t="shared" ref="P6:P47" si="11">(N6-O6)/O6*100</f>
        <v>11.776749829377417</v>
      </c>
      <c r="Q6" s="23">
        <f t="shared" si="10"/>
        <v>56804</v>
      </c>
      <c r="R6" s="23">
        <f t="shared" si="10"/>
        <v>51141</v>
      </c>
      <c r="S6" s="24">
        <f t="shared" ref="S6:S47" si="12">(Q6-R6)/R6*100</f>
        <v>11.073307131264542</v>
      </c>
      <c r="T6" s="23">
        <f t="shared" si="5"/>
        <v>1587</v>
      </c>
      <c r="U6" s="23">
        <f t="shared" si="5"/>
        <v>1469</v>
      </c>
      <c r="V6" s="24">
        <f t="shared" ref="V6:V47" si="13">(T6-U6)/U6*100</f>
        <v>8.0326752893124578</v>
      </c>
      <c r="W6" s="25"/>
      <c r="X6" s="26"/>
    </row>
    <row r="7" spans="1:24" s="36" customFormat="1" ht="15.75" customHeight="1" x14ac:dyDescent="0.15">
      <c r="A7" s="29" t="s">
        <v>16</v>
      </c>
      <c r="B7" s="30">
        <f t="shared" si="3"/>
        <v>98605</v>
      </c>
      <c r="C7" s="30">
        <f t="shared" si="3"/>
        <v>81530</v>
      </c>
      <c r="D7" s="31">
        <f t="shared" si="4"/>
        <v>20.943211087943091</v>
      </c>
      <c r="E7" s="32">
        <v>7632</v>
      </c>
      <c r="F7" s="33">
        <f>[1]Sheet2!D7</f>
        <v>6876</v>
      </c>
      <c r="G7" s="31">
        <f t="shared" si="6"/>
        <v>10.99476439790576</v>
      </c>
      <c r="H7" s="32">
        <v>20961</v>
      </c>
      <c r="I7" s="33">
        <f>[1]Sheet2!E7</f>
        <v>18228</v>
      </c>
      <c r="J7" s="31">
        <f t="shared" si="7"/>
        <v>14.99341672152732</v>
      </c>
      <c r="K7" s="33">
        <v>15387</v>
      </c>
      <c r="L7" s="33">
        <f>[1]Sheet2!F7</f>
        <v>13774</v>
      </c>
      <c r="M7" s="31">
        <f t="shared" si="9"/>
        <v>11.710468999564396</v>
      </c>
      <c r="N7" s="32">
        <v>34110</v>
      </c>
      <c r="O7" s="33">
        <f>[1]Sheet2!G7</f>
        <v>30237</v>
      </c>
      <c r="P7" s="31">
        <f t="shared" si="11"/>
        <v>12.808810397856929</v>
      </c>
      <c r="Q7" s="32">
        <v>20042</v>
      </c>
      <c r="R7" s="33">
        <f>[1]Sheet2!H7</f>
        <v>11895</v>
      </c>
      <c r="S7" s="31">
        <f t="shared" si="12"/>
        <v>68.490962589323246</v>
      </c>
      <c r="T7" s="33">
        <v>473</v>
      </c>
      <c r="U7" s="33">
        <f>[1]Sheet2!I7</f>
        <v>520</v>
      </c>
      <c r="V7" s="31">
        <f t="shared" si="13"/>
        <v>-9.0384615384615383</v>
      </c>
      <c r="W7" s="34"/>
      <c r="X7" s="35"/>
    </row>
    <row r="8" spans="1:24" s="21" customFormat="1" ht="15.75" customHeight="1" x14ac:dyDescent="0.15">
      <c r="A8" s="29" t="s">
        <v>17</v>
      </c>
      <c r="B8" s="30">
        <f t="shared" si="3"/>
        <v>59575</v>
      </c>
      <c r="C8" s="30">
        <f t="shared" si="3"/>
        <v>56125</v>
      </c>
      <c r="D8" s="31">
        <f t="shared" si="4"/>
        <v>6.1469933184855234</v>
      </c>
      <c r="E8" s="32">
        <v>22242</v>
      </c>
      <c r="F8" s="33">
        <f>[1]Sheet2!D8+[1]Sheet2!D9</f>
        <v>20038</v>
      </c>
      <c r="G8" s="31">
        <f t="shared" si="6"/>
        <v>10.999101706757161</v>
      </c>
      <c r="H8" s="32">
        <v>13570</v>
      </c>
      <c r="I8" s="33">
        <f>[1]Sheet2!E8+[1]Sheet2!E9</f>
        <v>11800</v>
      </c>
      <c r="J8" s="31">
        <f t="shared" si="7"/>
        <v>15</v>
      </c>
      <c r="K8" s="33">
        <v>4558</v>
      </c>
      <c r="L8" s="33">
        <f>[1]Sheet2!F8+[1]Sheet2!F9</f>
        <v>6621</v>
      </c>
      <c r="M8" s="31">
        <f t="shared" si="9"/>
        <v>-31.158435281679502</v>
      </c>
      <c r="N8" s="32">
        <v>12150</v>
      </c>
      <c r="O8" s="33">
        <f>[1]Sheet2!G8+[1]Sheet2!G9</f>
        <v>11230</v>
      </c>
      <c r="P8" s="31">
        <f t="shared" si="11"/>
        <v>8.1923419412288503</v>
      </c>
      <c r="Q8" s="32">
        <v>6824</v>
      </c>
      <c r="R8" s="33">
        <f>[1]Sheet2!H8+[1]Sheet2!H9</f>
        <v>6180</v>
      </c>
      <c r="S8" s="31">
        <f t="shared" si="12"/>
        <v>10.420711974110032</v>
      </c>
      <c r="T8" s="33">
        <v>231</v>
      </c>
      <c r="U8" s="33">
        <f>[1]Sheet2!I8+[1]Sheet2!I9</f>
        <v>256</v>
      </c>
      <c r="V8" s="31">
        <f t="shared" si="13"/>
        <v>-9.765625</v>
      </c>
      <c r="W8" s="34"/>
      <c r="X8" s="35"/>
    </row>
    <row r="9" spans="1:24" s="21" customFormat="1" ht="15.75" customHeight="1" x14ac:dyDescent="0.15">
      <c r="A9" s="29" t="s">
        <v>18</v>
      </c>
      <c r="B9" s="30">
        <f t="shared" si="3"/>
        <v>41418</v>
      </c>
      <c r="C9" s="30">
        <f t="shared" si="3"/>
        <v>41022</v>
      </c>
      <c r="D9" s="31">
        <f t="shared" si="4"/>
        <v>0.96533567354102678</v>
      </c>
      <c r="E9" s="32">
        <v>17017</v>
      </c>
      <c r="F9" s="33">
        <f>[1]Sheet2!D10</f>
        <v>15331</v>
      </c>
      <c r="G9" s="31">
        <f t="shared" si="6"/>
        <v>10.997325679994782</v>
      </c>
      <c r="H9" s="32">
        <v>5566</v>
      </c>
      <c r="I9" s="33">
        <f>[1]Sheet2!E10</f>
        <v>4841</v>
      </c>
      <c r="J9" s="31">
        <f t="shared" si="7"/>
        <v>14.97624457756662</v>
      </c>
      <c r="K9" s="33">
        <v>4878</v>
      </c>
      <c r="L9" s="33">
        <f>[1]Sheet2!F10</f>
        <v>4246</v>
      </c>
      <c r="M9" s="31">
        <f t="shared" si="9"/>
        <v>14.884597268016957</v>
      </c>
      <c r="N9" s="32">
        <v>6240</v>
      </c>
      <c r="O9" s="33">
        <f>[1]Sheet2!G10</f>
        <v>5677</v>
      </c>
      <c r="P9" s="31">
        <f t="shared" si="11"/>
        <v>9.9172097939052328</v>
      </c>
      <c r="Q9" s="32">
        <v>7602</v>
      </c>
      <c r="R9" s="33">
        <f>[1]Sheet2!H10</f>
        <v>10801</v>
      </c>
      <c r="S9" s="31">
        <f t="shared" si="12"/>
        <v>-29.617627997407649</v>
      </c>
      <c r="T9" s="33">
        <v>115</v>
      </c>
      <c r="U9" s="33">
        <f>[1]Sheet2!I10</f>
        <v>126</v>
      </c>
      <c r="V9" s="31">
        <f t="shared" si="13"/>
        <v>-8.7301587301587293</v>
      </c>
      <c r="W9" s="34"/>
      <c r="X9" s="35"/>
    </row>
    <row r="10" spans="1:24" s="21" customFormat="1" ht="15.75" customHeight="1" x14ac:dyDescent="0.15">
      <c r="A10" s="29" t="s">
        <v>19</v>
      </c>
      <c r="B10" s="30">
        <f t="shared" si="3"/>
        <v>15014</v>
      </c>
      <c r="C10" s="30">
        <f t="shared" si="3"/>
        <v>15404</v>
      </c>
      <c r="D10" s="31">
        <f t="shared" si="4"/>
        <v>-2.5318099195014283</v>
      </c>
      <c r="E10" s="32">
        <v>5925</v>
      </c>
      <c r="F10" s="33">
        <f>[1]Sheet2!D11</f>
        <v>5338</v>
      </c>
      <c r="G10" s="31">
        <f t="shared" si="6"/>
        <v>10.996627950543274</v>
      </c>
      <c r="H10" s="32">
        <v>3747</v>
      </c>
      <c r="I10" s="33">
        <f>[1]Sheet2!E11</f>
        <v>3258</v>
      </c>
      <c r="J10" s="31">
        <f t="shared" si="7"/>
        <v>15.009208103130756</v>
      </c>
      <c r="K10" s="33">
        <v>1312</v>
      </c>
      <c r="L10" s="33">
        <f>[1]Sheet2!F11</f>
        <v>1202</v>
      </c>
      <c r="M10" s="31">
        <f t="shared" si="9"/>
        <v>9.1514143094841938</v>
      </c>
      <c r="N10" s="32">
        <v>2240</v>
      </c>
      <c r="O10" s="33">
        <f>[1]Sheet2!G11</f>
        <v>2041</v>
      </c>
      <c r="P10" s="31">
        <f>(N10-O10)/O10*100</f>
        <v>9.7501224889759914</v>
      </c>
      <c r="Q10" s="32">
        <v>1748</v>
      </c>
      <c r="R10" s="33">
        <f>[1]Sheet2!H11</f>
        <v>3515</v>
      </c>
      <c r="S10" s="31">
        <f t="shared" si="12"/>
        <v>-50.270270270270267</v>
      </c>
      <c r="T10" s="33">
        <v>42</v>
      </c>
      <c r="U10" s="33">
        <f>[1]Sheet2!I11</f>
        <v>50</v>
      </c>
      <c r="V10" s="31">
        <f t="shared" si="13"/>
        <v>-16</v>
      </c>
      <c r="W10" s="34"/>
      <c r="X10" s="35"/>
    </row>
    <row r="11" spans="1:24" s="21" customFormat="1" ht="15.75" customHeight="1" x14ac:dyDescent="0.15">
      <c r="A11" s="29" t="s">
        <v>20</v>
      </c>
      <c r="B11" s="30">
        <f t="shared" si="3"/>
        <v>8289</v>
      </c>
      <c r="C11" s="30">
        <f t="shared" si="3"/>
        <v>7683</v>
      </c>
      <c r="D11" s="31">
        <f t="shared" si="4"/>
        <v>7.8875439281530655</v>
      </c>
      <c r="E11" s="32"/>
      <c r="F11" s="33">
        <f>[1]Sheet2!D12</f>
        <v>0</v>
      </c>
      <c r="G11" s="31" t="e">
        <f t="shared" si="6"/>
        <v>#DIV/0!</v>
      </c>
      <c r="H11" s="32">
        <v>143</v>
      </c>
      <c r="I11" s="33">
        <f>[1]Sheet2!E12</f>
        <v>125</v>
      </c>
      <c r="J11" s="31">
        <f t="shared" si="7"/>
        <v>14.399999999999999</v>
      </c>
      <c r="K11" s="33">
        <v>7846</v>
      </c>
      <c r="L11" s="33">
        <f>[1]Sheet2!F12</f>
        <v>7374</v>
      </c>
      <c r="M11" s="31">
        <f t="shared" si="9"/>
        <v>6.4008679142934639</v>
      </c>
      <c r="N11" s="32">
        <v>300</v>
      </c>
      <c r="O11" s="33">
        <f>[1]Sheet2!G12</f>
        <v>184</v>
      </c>
      <c r="P11" s="31">
        <f t="shared" si="11"/>
        <v>63.04347826086957</v>
      </c>
      <c r="Q11" s="32"/>
      <c r="R11" s="33">
        <f>[1]Sheet2!H12</f>
        <v>0</v>
      </c>
      <c r="S11" s="31" t="e">
        <f t="shared" si="12"/>
        <v>#DIV/0!</v>
      </c>
      <c r="T11" s="33"/>
      <c r="U11" s="33">
        <f>[1]Sheet2!I12</f>
        <v>0</v>
      </c>
      <c r="V11" s="31" t="e">
        <f t="shared" si="13"/>
        <v>#DIV/0!</v>
      </c>
      <c r="W11" s="34"/>
      <c r="X11" s="35"/>
    </row>
    <row r="12" spans="1:24" s="21" customFormat="1" ht="15.75" customHeight="1" x14ac:dyDescent="0.15">
      <c r="A12" s="29" t="s">
        <v>21</v>
      </c>
      <c r="B12" s="30">
        <f t="shared" si="3"/>
        <v>28317</v>
      </c>
      <c r="C12" s="30">
        <f t="shared" si="3"/>
        <v>25359</v>
      </c>
      <c r="D12" s="31">
        <f t="shared" si="4"/>
        <v>11.664497811427896</v>
      </c>
      <c r="E12" s="32">
        <v>4784</v>
      </c>
      <c r="F12" s="33">
        <f>[1]Sheet2!D13</f>
        <v>4310</v>
      </c>
      <c r="G12" s="31">
        <f t="shared" si="6"/>
        <v>10.997679814385151</v>
      </c>
      <c r="H12" s="32">
        <v>5213</v>
      </c>
      <c r="I12" s="33">
        <f>[1]Sheet2!E13</f>
        <v>4533</v>
      </c>
      <c r="J12" s="31">
        <f t="shared" si="7"/>
        <v>15.00110302228105</v>
      </c>
      <c r="K12" s="33">
        <v>2473</v>
      </c>
      <c r="L12" s="33">
        <f>[1]Sheet2!F13</f>
        <v>2107</v>
      </c>
      <c r="M12" s="31">
        <f t="shared" si="9"/>
        <v>17.370669197911724</v>
      </c>
      <c r="N12" s="32">
        <v>12000</v>
      </c>
      <c r="O12" s="33">
        <f>[1]Sheet2!G13</f>
        <v>10895</v>
      </c>
      <c r="P12" s="31">
        <f t="shared" si="11"/>
        <v>10.142267094997704</v>
      </c>
      <c r="Q12" s="32">
        <v>3773</v>
      </c>
      <c r="R12" s="33">
        <f>[1]Sheet2!H13</f>
        <v>3430</v>
      </c>
      <c r="S12" s="31">
        <f t="shared" si="12"/>
        <v>10</v>
      </c>
      <c r="T12" s="33">
        <v>74</v>
      </c>
      <c r="U12" s="33">
        <f>[1]Sheet2!I13</f>
        <v>84</v>
      </c>
      <c r="V12" s="31">
        <f t="shared" si="13"/>
        <v>-11.904761904761903</v>
      </c>
      <c r="W12" s="34"/>
      <c r="X12" s="35"/>
    </row>
    <row r="13" spans="1:24" s="21" customFormat="1" ht="15.75" customHeight="1" x14ac:dyDescent="0.15">
      <c r="A13" s="29" t="s">
        <v>22</v>
      </c>
      <c r="B13" s="30">
        <f t="shared" si="3"/>
        <v>8779</v>
      </c>
      <c r="C13" s="30">
        <f t="shared" si="3"/>
        <v>7786</v>
      </c>
      <c r="D13" s="31">
        <f t="shared" si="4"/>
        <v>12.753660416131519</v>
      </c>
      <c r="E13" s="32">
        <v>2476</v>
      </c>
      <c r="F13" s="33">
        <f>[1]Sheet2!D14</f>
        <v>2231</v>
      </c>
      <c r="G13" s="31">
        <f t="shared" si="6"/>
        <v>10.981622590766472</v>
      </c>
      <c r="H13" s="32">
        <v>2352</v>
      </c>
      <c r="I13" s="33">
        <f>[1]Sheet2!E14</f>
        <v>2044</v>
      </c>
      <c r="J13" s="31">
        <f t="shared" si="7"/>
        <v>15.068493150684931</v>
      </c>
      <c r="K13" s="33">
        <v>615</v>
      </c>
      <c r="L13" s="33">
        <f>[1]Sheet2!F14</f>
        <v>450</v>
      </c>
      <c r="M13" s="31">
        <f t="shared" si="9"/>
        <v>36.666666666666664</v>
      </c>
      <c r="N13" s="32">
        <v>1250</v>
      </c>
      <c r="O13" s="33">
        <f>[1]Sheet2!G14</f>
        <v>1163</v>
      </c>
      <c r="P13" s="31">
        <f t="shared" si="11"/>
        <v>7.4806534823731727</v>
      </c>
      <c r="Q13" s="32">
        <v>2086</v>
      </c>
      <c r="R13" s="33">
        <f>[1]Sheet2!H14</f>
        <v>1896</v>
      </c>
      <c r="S13" s="31">
        <f t="shared" si="12"/>
        <v>10.021097046413502</v>
      </c>
      <c r="T13" s="33"/>
      <c r="U13" s="33">
        <f>[1]Sheet2!I14</f>
        <v>2</v>
      </c>
      <c r="V13" s="31">
        <f t="shared" si="13"/>
        <v>-100</v>
      </c>
      <c r="W13" s="34"/>
      <c r="X13" s="35"/>
    </row>
    <row r="14" spans="1:24" s="21" customFormat="1" ht="15.75" customHeight="1" x14ac:dyDescent="0.15">
      <c r="A14" s="29" t="s">
        <v>23</v>
      </c>
      <c r="B14" s="30">
        <f t="shared" si="3"/>
        <v>4289</v>
      </c>
      <c r="C14" s="30">
        <f t="shared" si="3"/>
        <v>3888</v>
      </c>
      <c r="D14" s="31">
        <f t="shared" si="4"/>
        <v>10.313786008230451</v>
      </c>
      <c r="E14" s="32">
        <v>823</v>
      </c>
      <c r="F14" s="33">
        <f>[1]Sheet2!D15</f>
        <v>741</v>
      </c>
      <c r="G14" s="31">
        <f t="shared" si="6"/>
        <v>11.06612685560054</v>
      </c>
      <c r="H14" s="32">
        <v>959</v>
      </c>
      <c r="I14" s="33">
        <f>[1]Sheet2!E15</f>
        <v>834</v>
      </c>
      <c r="J14" s="31">
        <f t="shared" si="7"/>
        <v>14.98800959232614</v>
      </c>
      <c r="K14" s="33">
        <v>471</v>
      </c>
      <c r="L14" s="33">
        <f>[1]Sheet2!F15</f>
        <v>470</v>
      </c>
      <c r="M14" s="31">
        <f t="shared" si="9"/>
        <v>0.21276595744680851</v>
      </c>
      <c r="N14" s="32">
        <v>1000</v>
      </c>
      <c r="O14" s="33">
        <f>[1]Sheet2!G15</f>
        <v>898</v>
      </c>
      <c r="P14" s="31">
        <f t="shared" si="11"/>
        <v>11.358574610244988</v>
      </c>
      <c r="Q14" s="32">
        <v>1026</v>
      </c>
      <c r="R14" s="33">
        <f>[1]Sheet2!H15</f>
        <v>933</v>
      </c>
      <c r="S14" s="31">
        <f t="shared" si="12"/>
        <v>9.9678456591639879</v>
      </c>
      <c r="T14" s="33">
        <v>10</v>
      </c>
      <c r="U14" s="33">
        <f>[1]Sheet2!I15</f>
        <v>12</v>
      </c>
      <c r="V14" s="31">
        <f t="shared" si="13"/>
        <v>-16.666666666666664</v>
      </c>
      <c r="W14" s="34"/>
      <c r="X14" s="35"/>
    </row>
    <row r="15" spans="1:24" s="21" customFormat="1" ht="15.75" customHeight="1" x14ac:dyDescent="0.15">
      <c r="A15" s="29" t="s">
        <v>24</v>
      </c>
      <c r="B15" s="30">
        <f t="shared" si="3"/>
        <v>9580</v>
      </c>
      <c r="C15" s="30">
        <f t="shared" si="3"/>
        <v>8598</v>
      </c>
      <c r="D15" s="31">
        <f t="shared" si="4"/>
        <v>11.421260758315888</v>
      </c>
      <c r="E15" s="32">
        <v>1153</v>
      </c>
      <c r="F15" s="33">
        <f>[1]Sheet2!D16</f>
        <v>1039</v>
      </c>
      <c r="G15" s="31">
        <f t="shared" si="6"/>
        <v>10.972088546679499</v>
      </c>
      <c r="H15" s="32">
        <v>2310</v>
      </c>
      <c r="I15" s="33">
        <f>[1]Sheet2!E16</f>
        <v>2009</v>
      </c>
      <c r="J15" s="31">
        <f t="shared" si="7"/>
        <v>14.982578397212542</v>
      </c>
      <c r="K15" s="33">
        <v>489</v>
      </c>
      <c r="L15" s="33">
        <f>[1]Sheet2!F16</f>
        <v>398</v>
      </c>
      <c r="M15" s="31">
        <f t="shared" si="9"/>
        <v>22.8643216080402</v>
      </c>
      <c r="N15" s="32">
        <v>2200</v>
      </c>
      <c r="O15" s="33">
        <f>[1]Sheet2!G16</f>
        <v>2036</v>
      </c>
      <c r="P15" s="31">
        <f t="shared" si="11"/>
        <v>8.0550098231827114</v>
      </c>
      <c r="Q15" s="32">
        <v>3428</v>
      </c>
      <c r="R15" s="33">
        <f>[1]Sheet2!H16</f>
        <v>3116</v>
      </c>
      <c r="S15" s="31">
        <f t="shared" si="12"/>
        <v>10.012836970474968</v>
      </c>
      <c r="T15" s="33"/>
      <c r="U15" s="33">
        <f>[1]Sheet2!I16</f>
        <v>0</v>
      </c>
      <c r="V15" s="31" t="e">
        <f t="shared" si="13"/>
        <v>#DIV/0!</v>
      </c>
      <c r="W15" s="34"/>
      <c r="X15" s="35"/>
    </row>
    <row r="16" spans="1:24" s="21" customFormat="1" ht="15.75" customHeight="1" x14ac:dyDescent="0.15">
      <c r="A16" s="29" t="s">
        <v>25</v>
      </c>
      <c r="B16" s="30">
        <f t="shared" si="3"/>
        <v>20195</v>
      </c>
      <c r="C16" s="30">
        <f t="shared" si="3"/>
        <v>18080</v>
      </c>
      <c r="D16" s="31">
        <f t="shared" si="4"/>
        <v>11.698008849557521</v>
      </c>
      <c r="E16" s="32">
        <v>5871</v>
      </c>
      <c r="F16" s="33">
        <f>[1]Sheet2!D17</f>
        <v>5289</v>
      </c>
      <c r="G16" s="31">
        <f t="shared" si="6"/>
        <v>11.003970504821327</v>
      </c>
      <c r="H16" s="32">
        <v>4609</v>
      </c>
      <c r="I16" s="33">
        <f>[1]Sheet2!E17</f>
        <v>4008</v>
      </c>
      <c r="J16" s="31">
        <f t="shared" si="7"/>
        <v>14.995009980039919</v>
      </c>
      <c r="K16" s="33">
        <v>1447</v>
      </c>
      <c r="L16" s="33">
        <f>[1]Sheet2!F17</f>
        <v>1236</v>
      </c>
      <c r="M16" s="31">
        <f t="shared" si="9"/>
        <v>17.071197411003237</v>
      </c>
      <c r="N16" s="32">
        <v>4050</v>
      </c>
      <c r="O16" s="33">
        <f>[1]Sheet2!G17</f>
        <v>3710</v>
      </c>
      <c r="P16" s="31">
        <f t="shared" si="11"/>
        <v>9.1644204851752029</v>
      </c>
      <c r="Q16" s="32">
        <v>4197</v>
      </c>
      <c r="R16" s="33">
        <f>[1]Sheet2!H17</f>
        <v>3815</v>
      </c>
      <c r="S16" s="31">
        <f t="shared" si="12"/>
        <v>10.01310615989515</v>
      </c>
      <c r="T16" s="33">
        <v>21</v>
      </c>
      <c r="U16" s="33">
        <f>[1]Sheet2!I17</f>
        <v>22</v>
      </c>
      <c r="V16" s="31">
        <f t="shared" si="13"/>
        <v>-4.5454545454545459</v>
      </c>
      <c r="W16" s="34"/>
      <c r="X16" s="35"/>
    </row>
    <row r="17" spans="1:24" s="21" customFormat="1" ht="15.75" customHeight="1" x14ac:dyDescent="0.15">
      <c r="A17" s="29" t="s">
        <v>26</v>
      </c>
      <c r="B17" s="30">
        <f t="shared" si="3"/>
        <v>6741</v>
      </c>
      <c r="C17" s="30">
        <f t="shared" si="3"/>
        <v>5974</v>
      </c>
      <c r="D17" s="31">
        <f t="shared" si="4"/>
        <v>12.838968865082023</v>
      </c>
      <c r="E17" s="32">
        <v>3469</v>
      </c>
      <c r="F17" s="33">
        <f>[1]Sheet2!D18</f>
        <v>3125</v>
      </c>
      <c r="G17" s="31">
        <f t="shared" si="6"/>
        <v>11.007999999999999</v>
      </c>
      <c r="H17" s="32">
        <v>1603</v>
      </c>
      <c r="I17" s="33">
        <f>[1]Sheet2!E18</f>
        <v>1393</v>
      </c>
      <c r="J17" s="31">
        <f t="shared" si="7"/>
        <v>15.075376884422109</v>
      </c>
      <c r="K17" s="33">
        <v>567</v>
      </c>
      <c r="L17" s="33">
        <f>[1]Sheet2!F18</f>
        <v>496</v>
      </c>
      <c r="M17" s="31">
        <f t="shared" si="9"/>
        <v>14.31451612903226</v>
      </c>
      <c r="N17" s="32">
        <v>1100</v>
      </c>
      <c r="O17" s="33">
        <f>[1]Sheet2!G18</f>
        <v>958</v>
      </c>
      <c r="P17" s="31">
        <f t="shared" si="11"/>
        <v>14.822546972860126</v>
      </c>
      <c r="Q17" s="32">
        <v>2</v>
      </c>
      <c r="R17" s="33">
        <f>[1]Sheet2!H18</f>
        <v>2</v>
      </c>
      <c r="S17" s="31">
        <f t="shared" si="12"/>
        <v>0</v>
      </c>
      <c r="T17" s="33"/>
      <c r="U17" s="33">
        <f>[1]Sheet2!I18</f>
        <v>0</v>
      </c>
      <c r="V17" s="31" t="e">
        <f t="shared" si="13"/>
        <v>#DIV/0!</v>
      </c>
      <c r="W17" s="34"/>
      <c r="X17" s="35"/>
    </row>
    <row r="18" spans="1:24" s="21" customFormat="1" ht="15.75" customHeight="1" x14ac:dyDescent="0.15">
      <c r="A18" s="29" t="s">
        <v>27</v>
      </c>
      <c r="B18" s="30">
        <f t="shared" si="3"/>
        <v>40792</v>
      </c>
      <c r="C18" s="30">
        <f t="shared" si="3"/>
        <v>35491</v>
      </c>
      <c r="D18" s="31">
        <f t="shared" si="4"/>
        <v>14.936181003634724</v>
      </c>
      <c r="E18" s="32">
        <v>15621</v>
      </c>
      <c r="F18" s="33">
        <f>[1]Sheet2!D19</f>
        <v>14073</v>
      </c>
      <c r="G18" s="31">
        <f t="shared" si="6"/>
        <v>10.99978682583671</v>
      </c>
      <c r="H18" s="32">
        <v>6542</v>
      </c>
      <c r="I18" s="33">
        <f>[1]Sheet2!E19</f>
        <v>4819</v>
      </c>
      <c r="J18" s="31">
        <f t="shared" si="7"/>
        <v>35.754305872587672</v>
      </c>
      <c r="K18" s="33">
        <v>7554</v>
      </c>
      <c r="L18" s="33">
        <f>[1]Sheet2!F19</f>
        <v>6839</v>
      </c>
      <c r="M18" s="31">
        <f t="shared" si="9"/>
        <v>10.454744845737681</v>
      </c>
      <c r="N18" s="32">
        <v>6500</v>
      </c>
      <c r="O18" s="33">
        <f>[1]Sheet2!G19</f>
        <v>5768</v>
      </c>
      <c r="P18" s="31">
        <f t="shared" si="11"/>
        <v>12.690707350901526</v>
      </c>
      <c r="Q18" s="32">
        <v>3975</v>
      </c>
      <c r="R18" s="33">
        <f>[1]Sheet2!H19</f>
        <v>3614</v>
      </c>
      <c r="S18" s="31">
        <f t="shared" si="12"/>
        <v>9.9889319313779747</v>
      </c>
      <c r="T18" s="33">
        <v>600</v>
      </c>
      <c r="U18" s="33">
        <f>[1]Sheet2!I19</f>
        <v>378</v>
      </c>
      <c r="V18" s="31">
        <f t="shared" si="13"/>
        <v>58.730158730158735</v>
      </c>
      <c r="W18" s="34"/>
      <c r="X18" s="35"/>
    </row>
    <row r="19" spans="1:24" s="21" customFormat="1" ht="15.75" customHeight="1" x14ac:dyDescent="0.15">
      <c r="A19" s="29" t="s">
        <v>28</v>
      </c>
      <c r="B19" s="30">
        <f t="shared" si="3"/>
        <v>19687</v>
      </c>
      <c r="C19" s="30">
        <f t="shared" si="3"/>
        <v>18369</v>
      </c>
      <c r="D19" s="31">
        <f t="shared" si="4"/>
        <v>7.1751320158963479</v>
      </c>
      <c r="E19" s="32">
        <v>1814</v>
      </c>
      <c r="F19" s="33">
        <f>[1]Sheet2!D20</f>
        <v>1634</v>
      </c>
      <c r="G19" s="31">
        <f t="shared" si="6"/>
        <v>11.015911872705018</v>
      </c>
      <c r="H19" s="32">
        <v>10158</v>
      </c>
      <c r="I19" s="33">
        <f>[1]Sheet2!E20</f>
        <v>9703</v>
      </c>
      <c r="J19" s="31">
        <f t="shared" si="7"/>
        <v>4.6892713593733895</v>
      </c>
      <c r="K19" s="33">
        <v>793</v>
      </c>
      <c r="L19" s="33">
        <f>[1]Sheet2!F20</f>
        <v>744</v>
      </c>
      <c r="M19" s="31">
        <f t="shared" si="9"/>
        <v>6.586021505376344</v>
      </c>
      <c r="N19" s="32">
        <v>4800</v>
      </c>
      <c r="O19" s="33">
        <f>[1]Sheet2!G20</f>
        <v>4325</v>
      </c>
      <c r="P19" s="31">
        <f t="shared" si="11"/>
        <v>10.982658959537572</v>
      </c>
      <c r="Q19" s="32">
        <v>2101</v>
      </c>
      <c r="R19" s="33">
        <f>[1]Sheet2!H20</f>
        <v>1944</v>
      </c>
      <c r="S19" s="31">
        <f t="shared" si="12"/>
        <v>8.076131687242798</v>
      </c>
      <c r="T19" s="33">
        <v>21</v>
      </c>
      <c r="U19" s="33">
        <f>[1]Sheet2!I20</f>
        <v>19</v>
      </c>
      <c r="V19" s="31">
        <f t="shared" si="13"/>
        <v>10.526315789473683</v>
      </c>
      <c r="W19" s="34"/>
      <c r="X19" s="35"/>
    </row>
    <row r="20" spans="1:24" s="21" customFormat="1" ht="15.75" customHeight="1" x14ac:dyDescent="0.15">
      <c r="A20" s="29" t="s">
        <v>29</v>
      </c>
      <c r="B20" s="30">
        <f t="shared" si="3"/>
        <v>0</v>
      </c>
      <c r="C20" s="30">
        <f t="shared" si="3"/>
        <v>0</v>
      </c>
      <c r="D20" s="31" t="e">
        <f t="shared" si="4"/>
        <v>#DIV/0!</v>
      </c>
      <c r="E20" s="32"/>
      <c r="F20" s="33"/>
      <c r="G20" s="31" t="e">
        <f t="shared" si="6"/>
        <v>#DIV/0!</v>
      </c>
      <c r="H20" s="32"/>
      <c r="I20" s="33"/>
      <c r="J20" s="31" t="e">
        <f t="shared" si="7"/>
        <v>#DIV/0!</v>
      </c>
      <c r="K20" s="33"/>
      <c r="L20" s="33"/>
      <c r="M20" s="31" t="e">
        <f t="shared" si="9"/>
        <v>#DIV/0!</v>
      </c>
      <c r="N20" s="32"/>
      <c r="O20" s="33"/>
      <c r="P20" s="31" t="e">
        <f t="shared" si="11"/>
        <v>#DIV/0!</v>
      </c>
      <c r="Q20" s="32"/>
      <c r="R20" s="33"/>
      <c r="S20" s="31" t="e">
        <f t="shared" si="12"/>
        <v>#DIV/0!</v>
      </c>
      <c r="T20" s="33"/>
      <c r="U20" s="33"/>
      <c r="V20" s="31" t="e">
        <f t="shared" si="13"/>
        <v>#DIV/0!</v>
      </c>
      <c r="W20" s="37"/>
      <c r="X20" s="35"/>
    </row>
    <row r="21" spans="1:24" s="21" customFormat="1" ht="15.75" customHeight="1" x14ac:dyDescent="0.15">
      <c r="A21" s="29" t="s">
        <v>30</v>
      </c>
      <c r="B21" s="30">
        <f t="shared" si="3"/>
        <v>3266</v>
      </c>
      <c r="C21" s="30">
        <f t="shared" si="3"/>
        <v>0</v>
      </c>
      <c r="D21" s="31" t="e">
        <f t="shared" si="4"/>
        <v>#DIV/0!</v>
      </c>
      <c r="E21" s="32">
        <v>589</v>
      </c>
      <c r="F21" s="33"/>
      <c r="G21" s="31" t="e">
        <f t="shared" si="6"/>
        <v>#DIV/0!</v>
      </c>
      <c r="H21" s="32"/>
      <c r="I21" s="33"/>
      <c r="J21" s="31" t="e">
        <f t="shared" si="7"/>
        <v>#DIV/0!</v>
      </c>
      <c r="K21" s="33">
        <v>2177</v>
      </c>
      <c r="L21" s="33"/>
      <c r="M21" s="31" t="e">
        <f t="shared" si="9"/>
        <v>#DIV/0!</v>
      </c>
      <c r="N21" s="32">
        <v>500</v>
      </c>
      <c r="O21" s="33"/>
      <c r="P21" s="31" t="e">
        <f t="shared" si="11"/>
        <v>#DIV/0!</v>
      </c>
      <c r="Q21" s="32"/>
      <c r="R21" s="33"/>
      <c r="S21" s="31" t="e">
        <f t="shared" si="12"/>
        <v>#DIV/0!</v>
      </c>
      <c r="T21" s="33"/>
      <c r="U21" s="33"/>
      <c r="V21" s="31" t="e">
        <f t="shared" si="13"/>
        <v>#DIV/0!</v>
      </c>
      <c r="W21" s="37"/>
      <c r="X21" s="35"/>
    </row>
    <row r="22" spans="1:24" s="27" customFormat="1" ht="15.75" customHeight="1" x14ac:dyDescent="0.15">
      <c r="A22" s="28" t="s">
        <v>31</v>
      </c>
      <c r="B22" s="23">
        <f t="shared" si="3"/>
        <v>102775</v>
      </c>
      <c r="C22" s="23">
        <f t="shared" si="3"/>
        <v>160653</v>
      </c>
      <c r="D22" s="24">
        <f t="shared" si="4"/>
        <v>-36.026715965465947</v>
      </c>
      <c r="E22" s="23">
        <f t="shared" ref="E22:U22" si="14">SUM(E23:E29)</f>
        <v>33375</v>
      </c>
      <c r="F22" s="23">
        <f t="shared" si="14"/>
        <v>45792</v>
      </c>
      <c r="G22" s="24">
        <f t="shared" si="6"/>
        <v>-27.116090146750526</v>
      </c>
      <c r="H22" s="23">
        <f t="shared" si="14"/>
        <v>10914</v>
      </c>
      <c r="I22" s="23">
        <f t="shared" si="14"/>
        <v>31443</v>
      </c>
      <c r="J22" s="24">
        <f t="shared" si="7"/>
        <v>-65.289571605762802</v>
      </c>
      <c r="K22" s="23">
        <f t="shared" si="14"/>
        <v>19398</v>
      </c>
      <c r="L22" s="23">
        <f t="shared" si="14"/>
        <v>34143</v>
      </c>
      <c r="M22" s="24">
        <f t="shared" si="9"/>
        <v>-43.186011774009316</v>
      </c>
      <c r="N22" s="23">
        <f t="shared" si="14"/>
        <v>35827</v>
      </c>
      <c r="O22" s="23">
        <f t="shared" si="14"/>
        <v>42288</v>
      </c>
      <c r="P22" s="24">
        <f t="shared" si="11"/>
        <v>-15.278566023458193</v>
      </c>
      <c r="Q22" s="23">
        <f t="shared" si="14"/>
        <v>2594</v>
      </c>
      <c r="R22" s="23">
        <f t="shared" si="14"/>
        <v>6507</v>
      </c>
      <c r="S22" s="24">
        <f t="shared" si="12"/>
        <v>-60.135238973413252</v>
      </c>
      <c r="T22" s="23">
        <f t="shared" si="14"/>
        <v>667</v>
      </c>
      <c r="U22" s="23">
        <f t="shared" si="14"/>
        <v>480</v>
      </c>
      <c r="V22" s="24">
        <f t="shared" si="13"/>
        <v>38.958333333333336</v>
      </c>
      <c r="W22" s="25"/>
      <c r="X22" s="26"/>
    </row>
    <row r="23" spans="1:24" s="21" customFormat="1" ht="15.75" customHeight="1" x14ac:dyDescent="0.15">
      <c r="A23" s="29" t="s">
        <v>32</v>
      </c>
      <c r="B23" s="30">
        <f t="shared" si="3"/>
        <v>20489</v>
      </c>
      <c r="C23" s="30">
        <f t="shared" si="3"/>
        <v>19637</v>
      </c>
      <c r="D23" s="31">
        <f t="shared" si="4"/>
        <v>4.3387482813056977</v>
      </c>
      <c r="E23" s="32">
        <v>5507</v>
      </c>
      <c r="F23" s="33">
        <f>[1]Sheet2!D22</f>
        <v>5457</v>
      </c>
      <c r="G23" s="31">
        <f t="shared" si="6"/>
        <v>0.91625435220817308</v>
      </c>
      <c r="H23" s="32">
        <v>3353</v>
      </c>
      <c r="I23" s="33">
        <f>[1]Sheet2!E22</f>
        <v>2962</v>
      </c>
      <c r="J23" s="31">
        <f t="shared" si="7"/>
        <v>13.200540175557057</v>
      </c>
      <c r="K23" s="33">
        <v>2098</v>
      </c>
      <c r="L23" s="33">
        <f>[1]Sheet2!F22</f>
        <v>2142</v>
      </c>
      <c r="M23" s="31">
        <f t="shared" si="9"/>
        <v>-2.0541549953314657</v>
      </c>
      <c r="N23" s="32">
        <v>7252</v>
      </c>
      <c r="O23" s="33">
        <f>[1]Sheet2!G22</f>
        <v>6933</v>
      </c>
      <c r="P23" s="31">
        <f t="shared" si="11"/>
        <v>4.6011827491706336</v>
      </c>
      <c r="Q23" s="32">
        <v>2200</v>
      </c>
      <c r="R23" s="33">
        <f>[1]Sheet2!H22</f>
        <v>2075</v>
      </c>
      <c r="S23" s="31">
        <f t="shared" si="12"/>
        <v>6.024096385542169</v>
      </c>
      <c r="T23" s="33">
        <v>79</v>
      </c>
      <c r="U23" s="33">
        <f>[1]Sheet2!I22</f>
        <v>68</v>
      </c>
      <c r="V23" s="31">
        <f t="shared" si="13"/>
        <v>16.176470588235293</v>
      </c>
      <c r="W23" s="34"/>
      <c r="X23" s="35"/>
    </row>
    <row r="24" spans="1:24" s="21" customFormat="1" ht="15.75" customHeight="1" x14ac:dyDescent="0.15">
      <c r="A24" s="29" t="s">
        <v>33</v>
      </c>
      <c r="B24" s="30">
        <f t="shared" si="3"/>
        <v>30105</v>
      </c>
      <c r="C24" s="30">
        <f t="shared" si="3"/>
        <v>66470</v>
      </c>
      <c r="D24" s="31">
        <f t="shared" si="4"/>
        <v>-54.708891229125925</v>
      </c>
      <c r="E24" s="32">
        <v>13316</v>
      </c>
      <c r="F24" s="33">
        <f>[1]Sheet2!D26</f>
        <v>21733</v>
      </c>
      <c r="G24" s="31">
        <f t="shared" si="6"/>
        <v>-38.729121612294662</v>
      </c>
      <c r="H24" s="32">
        <v>2981</v>
      </c>
      <c r="I24" s="33">
        <f>[1]Sheet2!E26</f>
        <v>8157</v>
      </c>
      <c r="J24" s="31">
        <f t="shared" si="7"/>
        <v>-63.454701483388497</v>
      </c>
      <c r="K24" s="33">
        <v>4692</v>
      </c>
      <c r="L24" s="33">
        <f>[1]Sheet2!F26</f>
        <v>17923</v>
      </c>
      <c r="M24" s="31">
        <f t="shared" si="9"/>
        <v>-73.821346872733358</v>
      </c>
      <c r="N24" s="32">
        <v>8523</v>
      </c>
      <c r="O24" s="33">
        <f>[1]Sheet2!G26</f>
        <v>15735</v>
      </c>
      <c r="P24" s="31">
        <f t="shared" si="11"/>
        <v>-45.834127740705433</v>
      </c>
      <c r="Q24" s="32">
        <v>159</v>
      </c>
      <c r="R24" s="33">
        <f>[1]Sheet2!H26</f>
        <v>2854</v>
      </c>
      <c r="S24" s="31">
        <f t="shared" si="12"/>
        <v>-94.428871758934832</v>
      </c>
      <c r="T24" s="33">
        <v>434</v>
      </c>
      <c r="U24" s="33">
        <f>[1]Sheet2!I26</f>
        <v>68</v>
      </c>
      <c r="V24" s="31">
        <f t="shared" si="13"/>
        <v>538.23529411764707</v>
      </c>
      <c r="W24" s="34"/>
      <c r="X24" s="35"/>
    </row>
    <row r="25" spans="1:24" s="21" customFormat="1" ht="15.75" customHeight="1" x14ac:dyDescent="0.15">
      <c r="A25" s="29" t="s">
        <v>34</v>
      </c>
      <c r="B25" s="30">
        <f t="shared" si="3"/>
        <v>20867</v>
      </c>
      <c r="C25" s="30">
        <f t="shared" si="3"/>
        <v>21157</v>
      </c>
      <c r="D25" s="31">
        <f t="shared" si="4"/>
        <v>-1.370704731294607</v>
      </c>
      <c r="E25" s="32">
        <v>6138</v>
      </c>
      <c r="F25" s="33">
        <f>[1]Sheet2!D27</f>
        <v>6138</v>
      </c>
      <c r="G25" s="31">
        <f t="shared" si="6"/>
        <v>0</v>
      </c>
      <c r="H25" s="32">
        <v>2660</v>
      </c>
      <c r="I25" s="33">
        <f>[1]Sheet2!E27</f>
        <v>3310</v>
      </c>
      <c r="J25" s="31">
        <f t="shared" si="7"/>
        <v>-19.637462235649547</v>
      </c>
      <c r="K25" s="33">
        <v>5200</v>
      </c>
      <c r="L25" s="33">
        <f>[1]Sheet2!F27</f>
        <v>4853</v>
      </c>
      <c r="M25" s="31">
        <f t="shared" si="9"/>
        <v>7.1502163610138059</v>
      </c>
      <c r="N25" s="32">
        <v>6740</v>
      </c>
      <c r="O25" s="33">
        <f>[1]Sheet2!G27</f>
        <v>6740</v>
      </c>
      <c r="P25" s="31">
        <f t="shared" si="11"/>
        <v>0</v>
      </c>
      <c r="Q25" s="32">
        <v>120</v>
      </c>
      <c r="R25" s="33">
        <f>[1]Sheet2!H27</f>
        <v>109</v>
      </c>
      <c r="S25" s="31">
        <f t="shared" si="12"/>
        <v>10.091743119266056</v>
      </c>
      <c r="T25" s="33">
        <v>9</v>
      </c>
      <c r="U25" s="33">
        <f>[1]Sheet2!I27</f>
        <v>7</v>
      </c>
      <c r="V25" s="31">
        <f t="shared" si="13"/>
        <v>28.571428571428569</v>
      </c>
      <c r="W25" s="34"/>
      <c r="X25" s="35"/>
    </row>
    <row r="26" spans="1:24" s="21" customFormat="1" ht="15.75" customHeight="1" x14ac:dyDescent="0.15">
      <c r="A26" s="29" t="s">
        <v>35</v>
      </c>
      <c r="B26" s="30">
        <f t="shared" si="3"/>
        <v>0</v>
      </c>
      <c r="C26" s="30">
        <f t="shared" si="3"/>
        <v>7550</v>
      </c>
      <c r="D26" s="31">
        <f t="shared" si="4"/>
        <v>-100</v>
      </c>
      <c r="E26" s="38">
        <v>0</v>
      </c>
      <c r="F26" s="33">
        <f>[1]Sheet2!D29</f>
        <v>4000</v>
      </c>
      <c r="G26" s="31">
        <f t="shared" si="6"/>
        <v>-100</v>
      </c>
      <c r="H26" s="32"/>
      <c r="I26" s="33">
        <f>[1]Sheet2!E29</f>
        <v>2250</v>
      </c>
      <c r="J26" s="31">
        <f t="shared" si="7"/>
        <v>-100</v>
      </c>
      <c r="K26" s="33"/>
      <c r="L26" s="33">
        <f>[1]Sheet2!F29</f>
        <v>0</v>
      </c>
      <c r="M26" s="31" t="e">
        <f t="shared" si="9"/>
        <v>#DIV/0!</v>
      </c>
      <c r="N26" s="32"/>
      <c r="O26" s="33">
        <f>[1]Sheet2!G29</f>
        <v>0</v>
      </c>
      <c r="P26" s="31" t="e">
        <f t="shared" si="11"/>
        <v>#DIV/0!</v>
      </c>
      <c r="Q26" s="32">
        <v>0</v>
      </c>
      <c r="R26" s="33">
        <f>[1]Sheet2!H29</f>
        <v>1300</v>
      </c>
      <c r="S26" s="31">
        <f t="shared" si="12"/>
        <v>-100</v>
      </c>
      <c r="T26" s="33"/>
      <c r="U26" s="33">
        <f>[1]Sheet2!I29</f>
        <v>0</v>
      </c>
      <c r="V26" s="31" t="e">
        <f t="shared" si="13"/>
        <v>#DIV/0!</v>
      </c>
      <c r="W26" s="34"/>
      <c r="X26" s="35"/>
    </row>
    <row r="27" spans="1:24" s="21" customFormat="1" ht="15.75" customHeight="1" x14ac:dyDescent="0.15">
      <c r="A27" s="29" t="s">
        <v>36</v>
      </c>
      <c r="B27" s="30">
        <f t="shared" si="3"/>
        <v>23538</v>
      </c>
      <c r="C27" s="30">
        <f t="shared" si="3"/>
        <v>38387</v>
      </c>
      <c r="D27" s="31">
        <f t="shared" si="4"/>
        <v>-38.682366426133846</v>
      </c>
      <c r="E27" s="32">
        <v>6298</v>
      </c>
      <c r="F27" s="33">
        <f>[1]Sheet2!D30</f>
        <v>6298</v>
      </c>
      <c r="G27" s="31">
        <f t="shared" si="6"/>
        <v>0</v>
      </c>
      <c r="H27" s="32">
        <v>1920</v>
      </c>
      <c r="I27" s="33">
        <f>[1]Sheet2!E30</f>
        <v>14764</v>
      </c>
      <c r="J27" s="31">
        <f t="shared" si="7"/>
        <v>-86.995394202113246</v>
      </c>
      <c r="K27" s="33">
        <v>7000</v>
      </c>
      <c r="L27" s="33">
        <f>[1]Sheet2!F30</f>
        <v>8853</v>
      </c>
      <c r="M27" s="31">
        <f t="shared" si="9"/>
        <v>-20.930757935163221</v>
      </c>
      <c r="N27" s="32">
        <v>8060</v>
      </c>
      <c r="O27" s="33">
        <f>[1]Sheet2!G30</f>
        <v>8060</v>
      </c>
      <c r="P27" s="31">
        <f t="shared" si="11"/>
        <v>0</v>
      </c>
      <c r="Q27" s="32">
        <v>115</v>
      </c>
      <c r="R27" s="33">
        <f>[1]Sheet2!H30</f>
        <v>169</v>
      </c>
      <c r="S27" s="31">
        <f t="shared" si="12"/>
        <v>-31.952662721893493</v>
      </c>
      <c r="T27" s="33">
        <v>145</v>
      </c>
      <c r="U27" s="33">
        <f>[1]Sheet2!I30</f>
        <v>243</v>
      </c>
      <c r="V27" s="31">
        <f t="shared" si="13"/>
        <v>-40.329218106995881</v>
      </c>
      <c r="W27" s="34"/>
      <c r="X27" s="35"/>
    </row>
    <row r="28" spans="1:24" s="21" customFormat="1" ht="15.75" customHeight="1" x14ac:dyDescent="0.15">
      <c r="A28" s="29" t="s">
        <v>37</v>
      </c>
      <c r="B28" s="30">
        <f t="shared" si="3"/>
        <v>1969</v>
      </c>
      <c r="C28" s="30">
        <f t="shared" si="3"/>
        <v>1959</v>
      </c>
      <c r="D28" s="31">
        <f t="shared" si="4"/>
        <v>0.51046452271567122</v>
      </c>
      <c r="E28" s="32">
        <v>1629</v>
      </c>
      <c r="F28" s="33">
        <f>[1]Sheet2!D33</f>
        <v>1488</v>
      </c>
      <c r="G28" s="31">
        <f t="shared" si="6"/>
        <v>9.4758064516129039</v>
      </c>
      <c r="H28" s="32"/>
      <c r="I28" s="33">
        <f>[1]Sheet2!E33</f>
        <v>0</v>
      </c>
      <c r="J28" s="31" t="e">
        <f t="shared" si="7"/>
        <v>#DIV/0!</v>
      </c>
      <c r="K28" s="33"/>
      <c r="L28" s="33">
        <f>[1]Sheet2!F33</f>
        <v>131</v>
      </c>
      <c r="M28" s="31">
        <f t="shared" si="9"/>
        <v>-100</v>
      </c>
      <c r="N28" s="32">
        <v>340</v>
      </c>
      <c r="O28" s="33">
        <f>[1]Sheet2!G33</f>
        <v>340</v>
      </c>
      <c r="P28" s="31">
        <f t="shared" si="11"/>
        <v>0</v>
      </c>
      <c r="Q28" s="32"/>
      <c r="R28" s="33">
        <f>[1]Sheet2!H33</f>
        <v>0</v>
      </c>
      <c r="S28" s="31" t="e">
        <f t="shared" si="12"/>
        <v>#DIV/0!</v>
      </c>
      <c r="T28" s="33"/>
      <c r="U28" s="33">
        <f>[1]Sheet2!I33</f>
        <v>0</v>
      </c>
      <c r="V28" s="31" t="e">
        <f t="shared" si="13"/>
        <v>#DIV/0!</v>
      </c>
      <c r="W28" s="34"/>
      <c r="X28" s="35"/>
    </row>
    <row r="29" spans="1:24" s="21" customFormat="1" ht="15.75" customHeight="1" x14ac:dyDescent="0.15">
      <c r="A29" s="29" t="s">
        <v>38</v>
      </c>
      <c r="B29" s="30">
        <f t="shared" si="3"/>
        <v>5807</v>
      </c>
      <c r="C29" s="30">
        <f t="shared" si="3"/>
        <v>5493</v>
      </c>
      <c r="D29" s="31">
        <f t="shared" si="4"/>
        <v>5.7163662843619152</v>
      </c>
      <c r="E29" s="32">
        <v>487</v>
      </c>
      <c r="F29" s="33">
        <f>[1]Sheet2!D34+[1]Sheet2!D32</f>
        <v>678</v>
      </c>
      <c r="G29" s="31">
        <f t="shared" si="6"/>
        <v>-28.171091445427727</v>
      </c>
      <c r="H29" s="32"/>
      <c r="I29" s="33">
        <f>[1]Sheet2!E34+[1]Sheet2!E32</f>
        <v>0</v>
      </c>
      <c r="J29" s="31" t="e">
        <f t="shared" si="7"/>
        <v>#DIV/0!</v>
      </c>
      <c r="K29" s="33">
        <v>408</v>
      </c>
      <c r="L29" s="33">
        <f>[1]Sheet2!F34+[1]Sheet2!F32</f>
        <v>241</v>
      </c>
      <c r="M29" s="31">
        <f t="shared" si="9"/>
        <v>69.294605809128626</v>
      </c>
      <c r="N29" s="32">
        <v>4912</v>
      </c>
      <c r="O29" s="33">
        <f>[1]Sheet2!G34+[1]Sheet2!G32</f>
        <v>4480</v>
      </c>
      <c r="P29" s="31">
        <f t="shared" si="11"/>
        <v>9.6428571428571441</v>
      </c>
      <c r="Q29" s="32"/>
      <c r="R29" s="33">
        <f>[1]Sheet2!H34+[1]Sheet2!H32</f>
        <v>0</v>
      </c>
      <c r="S29" s="31" t="e">
        <f t="shared" si="12"/>
        <v>#DIV/0!</v>
      </c>
      <c r="T29" s="33"/>
      <c r="U29" s="33">
        <f>[1]Sheet2!I34+[1]Sheet2!I32</f>
        <v>94</v>
      </c>
      <c r="V29" s="31">
        <f t="shared" si="13"/>
        <v>-100</v>
      </c>
      <c r="W29" s="34"/>
      <c r="X29" s="35"/>
    </row>
    <row r="30" spans="1:24" s="27" customFormat="1" ht="15.75" customHeight="1" x14ac:dyDescent="0.15">
      <c r="A30" s="28" t="s">
        <v>39</v>
      </c>
      <c r="B30" s="23">
        <f t="shared" si="3"/>
        <v>331303.67999999999</v>
      </c>
      <c r="C30" s="23">
        <f t="shared" si="3"/>
        <v>307090</v>
      </c>
      <c r="D30" s="24">
        <f t="shared" si="4"/>
        <v>7.8848806538799678</v>
      </c>
      <c r="E30" s="23">
        <f t="shared" ref="E30:U30" si="15">SUM(E31:E35)</f>
        <v>86251.68</v>
      </c>
      <c r="F30" s="23">
        <f t="shared" si="15"/>
        <v>77706</v>
      </c>
      <c r="G30" s="24">
        <f t="shared" si="6"/>
        <v>10.997451934213565</v>
      </c>
      <c r="H30" s="23">
        <f t="shared" si="15"/>
        <v>48619</v>
      </c>
      <c r="I30" s="23">
        <f t="shared" si="15"/>
        <v>42281</v>
      </c>
      <c r="J30" s="24">
        <f t="shared" si="7"/>
        <v>14.990184716539343</v>
      </c>
      <c r="K30" s="23">
        <f t="shared" si="15"/>
        <v>28486</v>
      </c>
      <c r="L30" s="23">
        <f t="shared" si="15"/>
        <v>28616</v>
      </c>
      <c r="M30" s="24">
        <f t="shared" si="9"/>
        <v>-0.45429130556332126</v>
      </c>
      <c r="N30" s="23">
        <f t="shared" si="15"/>
        <v>124980</v>
      </c>
      <c r="O30" s="23">
        <f t="shared" si="15"/>
        <v>115666</v>
      </c>
      <c r="P30" s="24">
        <f t="shared" si="11"/>
        <v>8.0524959798039184</v>
      </c>
      <c r="Q30" s="23">
        <f t="shared" si="15"/>
        <v>42027</v>
      </c>
      <c r="R30" s="23">
        <f t="shared" si="15"/>
        <v>41781</v>
      </c>
      <c r="S30" s="24">
        <f t="shared" si="12"/>
        <v>0.58878437567315278</v>
      </c>
      <c r="T30" s="23">
        <f t="shared" si="15"/>
        <v>940</v>
      </c>
      <c r="U30" s="23">
        <f t="shared" si="15"/>
        <v>1040</v>
      </c>
      <c r="V30" s="24">
        <f t="shared" si="13"/>
        <v>-9.6153846153846168</v>
      </c>
      <c r="W30" s="25"/>
      <c r="X30" s="26"/>
    </row>
    <row r="31" spans="1:24" s="21" customFormat="1" ht="15.75" customHeight="1" x14ac:dyDescent="0.15">
      <c r="A31" s="29" t="s">
        <v>16</v>
      </c>
      <c r="B31" s="30">
        <f t="shared" si="3"/>
        <v>98605</v>
      </c>
      <c r="C31" s="30">
        <f t="shared" si="3"/>
        <v>81530</v>
      </c>
      <c r="D31" s="31">
        <f t="shared" si="4"/>
        <v>20.943211087943091</v>
      </c>
      <c r="E31" s="32">
        <v>7632</v>
      </c>
      <c r="F31" s="33">
        <f>[1]Sheet3!C6</f>
        <v>6876</v>
      </c>
      <c r="G31" s="31">
        <f t="shared" si="6"/>
        <v>10.99476439790576</v>
      </c>
      <c r="H31" s="32">
        <v>20961</v>
      </c>
      <c r="I31" s="33">
        <f>[1]Sheet3!D6</f>
        <v>18228</v>
      </c>
      <c r="J31" s="31">
        <f t="shared" si="7"/>
        <v>14.99341672152732</v>
      </c>
      <c r="K31" s="33">
        <v>15387</v>
      </c>
      <c r="L31" s="33">
        <f>[1]Sheet3!E6</f>
        <v>13774</v>
      </c>
      <c r="M31" s="31">
        <f t="shared" si="9"/>
        <v>11.710468999564396</v>
      </c>
      <c r="N31" s="32">
        <v>34110</v>
      </c>
      <c r="O31" s="33">
        <f>[1]Sheet3!F6</f>
        <v>30237</v>
      </c>
      <c r="P31" s="31">
        <f t="shared" si="11"/>
        <v>12.808810397856929</v>
      </c>
      <c r="Q31" s="32">
        <v>20042</v>
      </c>
      <c r="R31" s="33">
        <f>[1]Sheet3!G6</f>
        <v>11895</v>
      </c>
      <c r="S31" s="31">
        <f t="shared" si="12"/>
        <v>68.490962589323246</v>
      </c>
      <c r="T31" s="33">
        <v>473</v>
      </c>
      <c r="U31" s="33">
        <f>[1]Sheet3!H6</f>
        <v>520</v>
      </c>
      <c r="V31" s="31">
        <f t="shared" si="13"/>
        <v>-9.0384615384615383</v>
      </c>
      <c r="W31" s="37"/>
      <c r="X31" s="35"/>
    </row>
    <row r="32" spans="1:24" s="21" customFormat="1" ht="15.75" customHeight="1" x14ac:dyDescent="0.15">
      <c r="A32" s="29" t="s">
        <v>17</v>
      </c>
      <c r="B32" s="30">
        <f t="shared" si="3"/>
        <v>59575</v>
      </c>
      <c r="C32" s="30">
        <f t="shared" si="3"/>
        <v>56125</v>
      </c>
      <c r="D32" s="31">
        <f t="shared" si="4"/>
        <v>6.1469933184855234</v>
      </c>
      <c r="E32" s="32">
        <v>22242</v>
      </c>
      <c r="F32" s="33">
        <f>[1]Sheet3!C7</f>
        <v>20038</v>
      </c>
      <c r="G32" s="31">
        <f t="shared" si="6"/>
        <v>10.999101706757161</v>
      </c>
      <c r="H32" s="32">
        <v>13570</v>
      </c>
      <c r="I32" s="33">
        <f>[1]Sheet3!D7</f>
        <v>11800</v>
      </c>
      <c r="J32" s="31">
        <f t="shared" si="7"/>
        <v>15</v>
      </c>
      <c r="K32" s="33">
        <v>4558</v>
      </c>
      <c r="L32" s="33">
        <f>[1]Sheet3!E7</f>
        <v>6621</v>
      </c>
      <c r="M32" s="31">
        <f t="shared" si="9"/>
        <v>-31.158435281679502</v>
      </c>
      <c r="N32" s="32">
        <v>12150</v>
      </c>
      <c r="O32" s="33">
        <f>[1]Sheet3!F7</f>
        <v>11230</v>
      </c>
      <c r="P32" s="31">
        <f t="shared" si="11"/>
        <v>8.1923419412288503</v>
      </c>
      <c r="Q32" s="32">
        <v>6824</v>
      </c>
      <c r="R32" s="33">
        <f>[1]Sheet3!G7</f>
        <v>6180</v>
      </c>
      <c r="S32" s="31">
        <f t="shared" si="12"/>
        <v>10.420711974110032</v>
      </c>
      <c r="T32" s="33">
        <v>231</v>
      </c>
      <c r="U32" s="33">
        <f>[1]Sheet3!H7</f>
        <v>256</v>
      </c>
      <c r="V32" s="31">
        <f t="shared" si="13"/>
        <v>-9.765625</v>
      </c>
      <c r="W32" s="37"/>
      <c r="X32" s="35"/>
    </row>
    <row r="33" spans="1:24" s="21" customFormat="1" ht="15.75" customHeight="1" x14ac:dyDescent="0.15">
      <c r="A33" s="39" t="s">
        <v>40</v>
      </c>
      <c r="B33" s="30">
        <f t="shared" si="3"/>
        <v>90588.68</v>
      </c>
      <c r="C33" s="30">
        <f t="shared" si="3"/>
        <v>84797</v>
      </c>
      <c r="D33" s="31">
        <f t="shared" si="4"/>
        <v>6.8300529499864302</v>
      </c>
      <c r="E33" s="32">
        <v>21964.68</v>
      </c>
      <c r="F33" s="33">
        <f>[1]Sheet3!C8</f>
        <v>19788</v>
      </c>
      <c r="G33" s="31">
        <f t="shared" si="6"/>
        <v>11.000000000000002</v>
      </c>
      <c r="H33" s="32">
        <v>118</v>
      </c>
      <c r="I33" s="33">
        <f>[1]Sheet3!D8</f>
        <v>105</v>
      </c>
      <c r="J33" s="31">
        <f t="shared" si="7"/>
        <v>12.380952380952381</v>
      </c>
      <c r="K33" s="33">
        <v>50</v>
      </c>
      <c r="L33" s="33">
        <f>[1]Sheet3!E8</f>
        <v>49</v>
      </c>
      <c r="M33" s="31">
        <f t="shared" si="9"/>
        <v>2.0408163265306123</v>
      </c>
      <c r="N33" s="32">
        <v>66000</v>
      </c>
      <c r="O33" s="33">
        <f>[1]Sheet3!F8</f>
        <v>62622</v>
      </c>
      <c r="P33" s="31">
        <f t="shared" si="11"/>
        <v>5.3942703842100217</v>
      </c>
      <c r="Q33" s="32">
        <v>2456</v>
      </c>
      <c r="R33" s="33">
        <f>[1]Sheet3!G8</f>
        <v>2233</v>
      </c>
      <c r="S33" s="31">
        <f t="shared" si="12"/>
        <v>9.9865651589789515</v>
      </c>
      <c r="T33" s="33"/>
      <c r="U33" s="33">
        <f>[1]Sheet3!H8</f>
        <v>0</v>
      </c>
      <c r="V33" s="31" t="e">
        <f t="shared" si="13"/>
        <v>#DIV/0!</v>
      </c>
      <c r="W33" s="37"/>
      <c r="X33" s="35"/>
    </row>
    <row r="34" spans="1:24" s="21" customFormat="1" ht="15.75" customHeight="1" x14ac:dyDescent="0.15">
      <c r="A34" s="29" t="s">
        <v>41</v>
      </c>
      <c r="B34" s="30">
        <f t="shared" si="3"/>
        <v>61292</v>
      </c>
      <c r="C34" s="30">
        <f t="shared" si="3"/>
        <v>61532</v>
      </c>
      <c r="D34" s="31">
        <f t="shared" si="4"/>
        <v>-0.39004095430020153</v>
      </c>
      <c r="E34" s="32">
        <v>25526</v>
      </c>
      <c r="F34" s="33">
        <f>[1]Sheet3!C9</f>
        <v>22997</v>
      </c>
      <c r="G34" s="31">
        <f t="shared" si="6"/>
        <v>10.997086576509979</v>
      </c>
      <c r="H34" s="32">
        <v>8350</v>
      </c>
      <c r="I34" s="33">
        <f>[1]Sheet3!D9</f>
        <v>7261</v>
      </c>
      <c r="J34" s="31">
        <f t="shared" si="7"/>
        <v>14.997934168847266</v>
      </c>
      <c r="K34" s="33">
        <v>6480</v>
      </c>
      <c r="L34" s="33">
        <f>[1]Sheet3!E9</f>
        <v>6369</v>
      </c>
      <c r="M34" s="31">
        <f t="shared" si="9"/>
        <v>1.7428167687235046</v>
      </c>
      <c r="N34" s="32">
        <v>9360</v>
      </c>
      <c r="O34" s="33">
        <f>[1]Sheet3!F9</f>
        <v>8515</v>
      </c>
      <c r="P34" s="31">
        <f t="shared" si="11"/>
        <v>9.9236641221374047</v>
      </c>
      <c r="Q34" s="32">
        <v>11403</v>
      </c>
      <c r="R34" s="33">
        <f>[1]Sheet3!G9</f>
        <v>16201</v>
      </c>
      <c r="S34" s="31">
        <f t="shared" si="12"/>
        <v>-29.6154558360595</v>
      </c>
      <c r="T34" s="33">
        <v>173</v>
      </c>
      <c r="U34" s="33">
        <f>[1]Sheet3!H9</f>
        <v>189</v>
      </c>
      <c r="V34" s="31">
        <f t="shared" si="13"/>
        <v>-8.4656084656084651</v>
      </c>
      <c r="W34" s="37"/>
      <c r="X34" s="35"/>
    </row>
    <row r="35" spans="1:24" s="21" customFormat="1" ht="15.75" customHeight="1" x14ac:dyDescent="0.15">
      <c r="A35" s="29" t="s">
        <v>42</v>
      </c>
      <c r="B35" s="30">
        <f t="shared" si="3"/>
        <v>21243</v>
      </c>
      <c r="C35" s="30">
        <f t="shared" si="3"/>
        <v>23106</v>
      </c>
      <c r="D35" s="31">
        <f t="shared" si="4"/>
        <v>-8.0628408205660858</v>
      </c>
      <c r="E35" s="32">
        <v>8887</v>
      </c>
      <c r="F35" s="33">
        <f>[1]Sheet3!C10</f>
        <v>8007</v>
      </c>
      <c r="G35" s="31">
        <f t="shared" si="6"/>
        <v>10.990383414512301</v>
      </c>
      <c r="H35" s="32">
        <v>5620</v>
      </c>
      <c r="I35" s="33">
        <f>[1]Sheet3!D10</f>
        <v>4887</v>
      </c>
      <c r="J35" s="31">
        <f t="shared" si="7"/>
        <v>14.998976877429914</v>
      </c>
      <c r="K35" s="33">
        <v>2011</v>
      </c>
      <c r="L35" s="33">
        <f>[1]Sheet3!E10</f>
        <v>1803</v>
      </c>
      <c r="M35" s="31">
        <f t="shared" si="9"/>
        <v>11.5363283416528</v>
      </c>
      <c r="N35" s="32">
        <v>3360</v>
      </c>
      <c r="O35" s="33">
        <f>[1]Sheet3!F10</f>
        <v>3062</v>
      </c>
      <c r="P35" s="31">
        <f t="shared" si="11"/>
        <v>9.7322011757021549</v>
      </c>
      <c r="Q35" s="32">
        <v>1302</v>
      </c>
      <c r="R35" s="33">
        <f>[1]Sheet3!G10</f>
        <v>5272</v>
      </c>
      <c r="S35" s="31">
        <f t="shared" si="12"/>
        <v>-75.303490136570559</v>
      </c>
      <c r="T35" s="33">
        <v>63</v>
      </c>
      <c r="U35" s="33">
        <f>[1]Sheet3!H10</f>
        <v>75</v>
      </c>
      <c r="V35" s="31">
        <f t="shared" si="13"/>
        <v>-16</v>
      </c>
      <c r="W35" s="37"/>
      <c r="X35" s="35"/>
    </row>
    <row r="36" spans="1:24" s="27" customFormat="1" ht="15.75" customHeight="1" x14ac:dyDescent="0.15">
      <c r="A36" s="22" t="s">
        <v>43</v>
      </c>
      <c r="B36" s="23">
        <f>SUM(B5,B30)</f>
        <v>798625.67999999993</v>
      </c>
      <c r="C36" s="23">
        <f t="shared" ref="C36:C68" si="16">F36+I36+L36+O36+R36+U36</f>
        <v>793052</v>
      </c>
      <c r="D36" s="24">
        <f t="shared" si="4"/>
        <v>0.70281393906073431</v>
      </c>
      <c r="E36" s="23">
        <f t="shared" ref="E36:U36" si="17">SUM(E5,E30)</f>
        <v>209042.68</v>
      </c>
      <c r="F36" s="23">
        <f t="shared" si="17"/>
        <v>203523</v>
      </c>
      <c r="G36" s="24">
        <f t="shared" si="6"/>
        <v>2.7120669408371501</v>
      </c>
      <c r="H36" s="23">
        <f t="shared" si="17"/>
        <v>137266</v>
      </c>
      <c r="I36" s="23">
        <f t="shared" si="17"/>
        <v>141319</v>
      </c>
      <c r="J36" s="24">
        <f t="shared" si="7"/>
        <v>-2.8679795356604565</v>
      </c>
      <c r="K36" s="23">
        <f t="shared" si="17"/>
        <v>98451</v>
      </c>
      <c r="L36" s="23">
        <f t="shared" si="17"/>
        <v>108716</v>
      </c>
      <c r="M36" s="24">
        <f t="shared" si="9"/>
        <v>-9.4420324515250744</v>
      </c>
      <c r="N36" s="23">
        <f t="shared" si="17"/>
        <v>249247</v>
      </c>
      <c r="O36" s="23">
        <f t="shared" si="17"/>
        <v>237076</v>
      </c>
      <c r="P36" s="24">
        <f t="shared" si="11"/>
        <v>5.1337967571580423</v>
      </c>
      <c r="Q36" s="23">
        <f t="shared" si="17"/>
        <v>101425</v>
      </c>
      <c r="R36" s="23">
        <f t="shared" si="17"/>
        <v>99429</v>
      </c>
      <c r="S36" s="24">
        <f t="shared" si="12"/>
        <v>2.0074626115117322</v>
      </c>
      <c r="T36" s="23">
        <f t="shared" ref="T36" si="18">SUM(T5,T30)</f>
        <v>3194</v>
      </c>
      <c r="U36" s="23">
        <f t="shared" si="17"/>
        <v>2989</v>
      </c>
      <c r="V36" s="24">
        <f t="shared" si="13"/>
        <v>6.8584810973569761</v>
      </c>
      <c r="W36" s="25"/>
      <c r="X36" s="26"/>
    </row>
    <row r="37" spans="1:24" s="21" customFormat="1" ht="15.75" customHeight="1" x14ac:dyDescent="0.15">
      <c r="A37" s="39"/>
      <c r="B37" s="30"/>
      <c r="C37" s="30">
        <f t="shared" si="16"/>
        <v>0</v>
      </c>
      <c r="D37" s="31"/>
      <c r="E37" s="33"/>
      <c r="F37" s="33"/>
      <c r="G37" s="31"/>
      <c r="H37" s="33"/>
      <c r="I37" s="33"/>
      <c r="J37" s="31"/>
      <c r="K37" s="33"/>
      <c r="L37" s="33"/>
      <c r="M37" s="31"/>
      <c r="N37" s="33"/>
      <c r="O37" s="33"/>
      <c r="P37" s="31"/>
      <c r="Q37" s="33"/>
      <c r="R37" s="33"/>
      <c r="S37" s="31"/>
      <c r="T37" s="33"/>
      <c r="U37" s="33"/>
      <c r="V37" s="31"/>
      <c r="W37" s="37"/>
      <c r="X37" s="35"/>
    </row>
    <row r="38" spans="1:24" s="42" customFormat="1" ht="15.75" customHeight="1" x14ac:dyDescent="0.15">
      <c r="A38" s="39" t="s">
        <v>44</v>
      </c>
      <c r="B38" s="30"/>
      <c r="C38" s="30">
        <f t="shared" si="16"/>
        <v>0</v>
      </c>
      <c r="D38" s="31"/>
      <c r="E38" s="40"/>
      <c r="F38" s="40"/>
      <c r="G38" s="31"/>
      <c r="H38" s="40"/>
      <c r="I38" s="40"/>
      <c r="J38" s="31"/>
      <c r="K38" s="40"/>
      <c r="L38" s="40"/>
      <c r="M38" s="31"/>
      <c r="N38" s="40"/>
      <c r="O38" s="40"/>
      <c r="P38" s="31"/>
      <c r="Q38" s="40"/>
      <c r="R38" s="40"/>
      <c r="S38" s="31"/>
      <c r="T38" s="40"/>
      <c r="U38" s="40"/>
      <c r="V38" s="31"/>
      <c r="W38" s="41"/>
      <c r="X38" s="41"/>
    </row>
    <row r="39" spans="1:24" s="17" customFormat="1" ht="15.75" customHeight="1" x14ac:dyDescent="0.15">
      <c r="A39" s="7" t="s">
        <v>45</v>
      </c>
      <c r="B39" s="43" t="s">
        <v>4</v>
      </c>
      <c r="C39" s="44"/>
      <c r="D39" s="45"/>
      <c r="E39" s="46" t="s">
        <v>46</v>
      </c>
      <c r="F39" s="47"/>
      <c r="G39" s="48"/>
      <c r="H39" s="46" t="s">
        <v>47</v>
      </c>
      <c r="I39" s="47"/>
      <c r="J39" s="48"/>
      <c r="K39" s="46" t="s">
        <v>48</v>
      </c>
      <c r="L39" s="47"/>
      <c r="M39" s="48"/>
      <c r="N39" s="46" t="s">
        <v>49</v>
      </c>
      <c r="O39" s="47"/>
      <c r="P39" s="48"/>
      <c r="Q39" s="46" t="s">
        <v>50</v>
      </c>
      <c r="R39" s="47"/>
      <c r="S39" s="48"/>
      <c r="T39" s="46" t="s">
        <v>51</v>
      </c>
      <c r="U39" s="47"/>
      <c r="V39" s="48"/>
      <c r="W39" s="16"/>
      <c r="X39" s="16"/>
    </row>
    <row r="40" spans="1:24" s="21" customFormat="1" ht="36" customHeight="1" x14ac:dyDescent="0.15">
      <c r="A40" s="18"/>
      <c r="B40" s="49" t="s">
        <v>52</v>
      </c>
      <c r="C40" s="49" t="s">
        <v>53</v>
      </c>
      <c r="D40" s="50" t="s">
        <v>54</v>
      </c>
      <c r="E40" s="49" t="s">
        <v>52</v>
      </c>
      <c r="F40" s="49" t="s">
        <v>53</v>
      </c>
      <c r="G40" s="50" t="s">
        <v>54</v>
      </c>
      <c r="H40" s="49" t="s">
        <v>52</v>
      </c>
      <c r="I40" s="49" t="s">
        <v>53</v>
      </c>
      <c r="J40" s="50" t="s">
        <v>54</v>
      </c>
      <c r="K40" s="49" t="s">
        <v>52</v>
      </c>
      <c r="L40" s="49" t="s">
        <v>53</v>
      </c>
      <c r="M40" s="50" t="s">
        <v>54</v>
      </c>
      <c r="N40" s="49" t="s">
        <v>52</v>
      </c>
      <c r="O40" s="49" t="s">
        <v>53</v>
      </c>
      <c r="P40" s="50" t="s">
        <v>54</v>
      </c>
      <c r="Q40" s="49" t="s">
        <v>52</v>
      </c>
      <c r="R40" s="49" t="s">
        <v>53</v>
      </c>
      <c r="S40" s="50" t="s">
        <v>54</v>
      </c>
      <c r="T40" s="49" t="s">
        <v>52</v>
      </c>
      <c r="U40" s="49" t="s">
        <v>53</v>
      </c>
      <c r="V40" s="50" t="s">
        <v>54</v>
      </c>
      <c r="W40" s="20"/>
      <c r="X40" s="20"/>
    </row>
    <row r="41" spans="1:24" s="27" customFormat="1" ht="15.75" customHeight="1" x14ac:dyDescent="0.15">
      <c r="A41" s="22" t="s">
        <v>55</v>
      </c>
      <c r="B41" s="23">
        <f t="shared" ref="B41:C47" si="19">E41+H41+K41+N41+Q41+T41</f>
        <v>467322.1</v>
      </c>
      <c r="C41" s="23">
        <f t="shared" si="19"/>
        <v>485962</v>
      </c>
      <c r="D41" s="24">
        <f t="shared" si="4"/>
        <v>-3.8356702787460799</v>
      </c>
      <c r="E41" s="23">
        <f t="shared" ref="E41:U41" si="20">SUM(E42,E43,E46)</f>
        <v>122791.1</v>
      </c>
      <c r="F41" s="23">
        <f t="shared" si="20"/>
        <v>125817</v>
      </c>
      <c r="G41" s="24">
        <f t="shared" si="6"/>
        <v>-2.4050009140259219</v>
      </c>
      <c r="H41" s="51">
        <v>88647</v>
      </c>
      <c r="I41" s="23">
        <f t="shared" ref="I41" si="21">SUM(I42,I43,I46)</f>
        <v>99038</v>
      </c>
      <c r="J41" s="24">
        <f t="shared" si="7"/>
        <v>-10.491932389587836</v>
      </c>
      <c r="K41" s="23">
        <v>69965</v>
      </c>
      <c r="L41" s="23">
        <f t="shared" ref="L41" si="22">SUM(L42,L43,L46)</f>
        <v>80100</v>
      </c>
      <c r="M41" s="24">
        <f t="shared" si="9"/>
        <v>-12.652933832709113</v>
      </c>
      <c r="N41" s="51">
        <v>124267</v>
      </c>
      <c r="O41" s="23">
        <f t="shared" ref="O41" si="23">SUM(O42,O43,O46)</f>
        <v>121410</v>
      </c>
      <c r="P41" s="24">
        <f t="shared" si="11"/>
        <v>2.3531834280537023</v>
      </c>
      <c r="Q41" s="51">
        <f>Q43+Q42+Q46</f>
        <v>59398</v>
      </c>
      <c r="R41" s="23">
        <f t="shared" ref="R41" si="24">SUM(R42,R43,R46)</f>
        <v>57648</v>
      </c>
      <c r="S41" s="24">
        <f t="shared" si="12"/>
        <v>3.0356647238412431</v>
      </c>
      <c r="T41" s="23">
        <f t="shared" si="20"/>
        <v>2254</v>
      </c>
      <c r="U41" s="23">
        <f t="shared" si="20"/>
        <v>1949</v>
      </c>
      <c r="V41" s="24">
        <f t="shared" si="13"/>
        <v>15.649050795279631</v>
      </c>
      <c r="W41" s="25"/>
      <c r="X41" s="26"/>
    </row>
    <row r="42" spans="1:24" s="21" customFormat="1" ht="15.75" customHeight="1" x14ac:dyDescent="0.15">
      <c r="A42" s="29" t="s">
        <v>56</v>
      </c>
      <c r="B42" s="30">
        <f t="shared" si="19"/>
        <v>178220</v>
      </c>
      <c r="C42" s="30">
        <f t="shared" si="19"/>
        <v>157956</v>
      </c>
      <c r="D42" s="31">
        <f t="shared" si="4"/>
        <v>12.828889057712276</v>
      </c>
      <c r="E42" s="33">
        <v>42751</v>
      </c>
      <c r="F42" s="33">
        <f>[1]Sheet2!D43</f>
        <v>38515</v>
      </c>
      <c r="G42" s="31">
        <f t="shared" si="6"/>
        <v>10.998312345839285</v>
      </c>
      <c r="H42" s="32">
        <v>35188</v>
      </c>
      <c r="I42" s="33">
        <f>[1]Sheet2!E43</f>
        <v>30005</v>
      </c>
      <c r="J42" s="31">
        <f t="shared" si="7"/>
        <v>17.27378770204966</v>
      </c>
      <c r="K42" s="33">
        <v>24265</v>
      </c>
      <c r="L42" s="33">
        <f>[1]Sheet2!F43</f>
        <v>22059</v>
      </c>
      <c r="M42" s="31">
        <f t="shared" si="9"/>
        <v>10.000453329706696</v>
      </c>
      <c r="N42" s="32">
        <v>49700</v>
      </c>
      <c r="O42" s="33">
        <f>[1]Sheet2!G43</f>
        <v>43981</v>
      </c>
      <c r="P42" s="31">
        <f t="shared" si="11"/>
        <v>13.003342352379438</v>
      </c>
      <c r="Q42" s="32">
        <v>25366</v>
      </c>
      <c r="R42" s="33">
        <f>[1]Sheet2!H43</f>
        <v>22545</v>
      </c>
      <c r="S42" s="31">
        <f t="shared" si="12"/>
        <v>12.512752273231314</v>
      </c>
      <c r="T42" s="33">
        <v>950</v>
      </c>
      <c r="U42" s="33">
        <f>[1]Sheet2!I43</f>
        <v>851</v>
      </c>
      <c r="V42" s="31">
        <f t="shared" si="13"/>
        <v>11.633372502937721</v>
      </c>
      <c r="W42" s="34"/>
      <c r="X42" s="35"/>
    </row>
    <row r="43" spans="1:24" s="27" customFormat="1" ht="15.75" customHeight="1" x14ac:dyDescent="0.15">
      <c r="A43" s="28" t="s">
        <v>57</v>
      </c>
      <c r="B43" s="23">
        <f t="shared" si="19"/>
        <v>202735.1</v>
      </c>
      <c r="C43" s="23">
        <f t="shared" si="19"/>
        <v>182207</v>
      </c>
      <c r="D43" s="24">
        <f t="shared" si="4"/>
        <v>11.266361885108699</v>
      </c>
      <c r="E43" s="23">
        <f t="shared" ref="E43:U43" si="25">SUM(E44:E45)</f>
        <v>50297.100000000006</v>
      </c>
      <c r="F43" s="23">
        <f t="shared" si="25"/>
        <v>45142</v>
      </c>
      <c r="G43" s="24">
        <f t="shared" si="6"/>
        <v>11.419742147002804</v>
      </c>
      <c r="H43" s="51">
        <v>45899</v>
      </c>
      <c r="I43" s="23">
        <f t="shared" ref="I43" si="26">SUM(I44:I45)</f>
        <v>40505</v>
      </c>
      <c r="J43" s="24">
        <f t="shared" si="7"/>
        <v>13.316874459943218</v>
      </c>
      <c r="K43" s="23">
        <v>28400</v>
      </c>
      <c r="L43" s="23">
        <f t="shared" ref="L43" si="27">SUM(L44:L45)</f>
        <v>25829</v>
      </c>
      <c r="M43" s="24">
        <f t="shared" si="9"/>
        <v>9.9539277556235231</v>
      </c>
      <c r="N43" s="51">
        <v>43801</v>
      </c>
      <c r="O43" s="23">
        <f t="shared" ref="O43" si="28">SUM(O44:O45)</f>
        <v>39452</v>
      </c>
      <c r="P43" s="24">
        <f t="shared" si="11"/>
        <v>11.02352225489202</v>
      </c>
      <c r="Q43" s="51">
        <v>33638</v>
      </c>
      <c r="R43" s="23">
        <f t="shared" ref="R43" si="29">SUM(R44:R45)</f>
        <v>30593</v>
      </c>
      <c r="S43" s="24">
        <f t="shared" si="12"/>
        <v>9.9532572810773718</v>
      </c>
      <c r="T43" s="23">
        <f t="shared" si="25"/>
        <v>700</v>
      </c>
      <c r="U43" s="23">
        <f t="shared" si="25"/>
        <v>686</v>
      </c>
      <c r="V43" s="24">
        <f t="shared" si="13"/>
        <v>2.0408163265306123</v>
      </c>
      <c r="W43" s="25"/>
      <c r="X43" s="26"/>
    </row>
    <row r="44" spans="1:24" s="21" customFormat="1" ht="15.75" customHeight="1" x14ac:dyDescent="0.15">
      <c r="A44" s="29" t="s">
        <v>58</v>
      </c>
      <c r="B44" s="30">
        <f t="shared" si="19"/>
        <v>186329.1</v>
      </c>
      <c r="C44" s="30">
        <f t="shared" si="19"/>
        <v>167353</v>
      </c>
      <c r="D44" s="31">
        <f t="shared" si="4"/>
        <v>11.338966137446</v>
      </c>
      <c r="E44" s="33">
        <f>F44*1.11+E21</f>
        <v>46665.100000000006</v>
      </c>
      <c r="F44" s="33">
        <f>[1]Sheet2!D5-[1]Sheet2!D43</f>
        <v>41510</v>
      </c>
      <c r="G44" s="31">
        <f t="shared" si="6"/>
        <v>12.418935196338246</v>
      </c>
      <c r="H44" s="32">
        <v>42547</v>
      </c>
      <c r="I44" s="33">
        <f>[1]Sheet2!E5-[1]Sheet2!E43</f>
        <v>37590</v>
      </c>
      <c r="J44" s="31">
        <f t="shared" si="7"/>
        <v>13.187017823889333</v>
      </c>
      <c r="K44" s="33">
        <v>26302</v>
      </c>
      <c r="L44" s="33">
        <f>[1]Sheet2!F5-[1]Sheet2!F43</f>
        <v>23898</v>
      </c>
      <c r="M44" s="31">
        <f t="shared" si="9"/>
        <v>10.059419198259269</v>
      </c>
      <c r="N44" s="32">
        <v>38740</v>
      </c>
      <c r="O44" s="33">
        <f>[1]Sheet2!G5-[1]Sheet2!G43</f>
        <v>35141</v>
      </c>
      <c r="P44" s="31">
        <f t="shared" si="11"/>
        <v>10.241598133234683</v>
      </c>
      <c r="Q44" s="32">
        <v>31438</v>
      </c>
      <c r="R44" s="33">
        <f>[1]Sheet2!H5-[1]Sheet2!H43</f>
        <v>28596</v>
      </c>
      <c r="S44" s="31">
        <f t="shared" si="12"/>
        <v>9.9384529304797873</v>
      </c>
      <c r="T44" s="33">
        <v>637</v>
      </c>
      <c r="U44" s="33">
        <f>[1]Sheet2!I5-[1]Sheet2!I43</f>
        <v>618</v>
      </c>
      <c r="V44" s="31">
        <f t="shared" si="13"/>
        <v>3.0744336569579289</v>
      </c>
      <c r="W44" s="34"/>
      <c r="X44" s="35"/>
    </row>
    <row r="45" spans="1:24" s="21" customFormat="1" ht="15.75" customHeight="1" x14ac:dyDescent="0.15">
      <c r="A45" s="29" t="s">
        <v>59</v>
      </c>
      <c r="B45" s="30">
        <f t="shared" si="19"/>
        <v>16406</v>
      </c>
      <c r="C45" s="30">
        <f t="shared" si="19"/>
        <v>14854</v>
      </c>
      <c r="D45" s="31">
        <f t="shared" si="4"/>
        <v>10.448364077016292</v>
      </c>
      <c r="E45" s="33">
        <v>3632</v>
      </c>
      <c r="F45" s="33">
        <f>[1]Sheet2!D40+[1]Sheet2!D39+[1]Sheet2!D38+[1]Sheet2!D24+[1]Sheet2!D23</f>
        <v>3632</v>
      </c>
      <c r="G45" s="31">
        <f t="shared" si="6"/>
        <v>0</v>
      </c>
      <c r="H45" s="32">
        <v>3352</v>
      </c>
      <c r="I45" s="33">
        <f>[1]Sheet2!E40+[1]Sheet2!E39+[1]Sheet2!E38+[1]Sheet2!E24+[1]Sheet2!E23</f>
        <v>2915</v>
      </c>
      <c r="J45" s="31">
        <f t="shared" si="7"/>
        <v>14.991423670668954</v>
      </c>
      <c r="K45" s="33">
        <v>2098</v>
      </c>
      <c r="L45" s="33">
        <f>[1]Sheet2!F40+[1]Sheet2!F39+[1]Sheet2!F38+[1]Sheet2!F24+[1]Sheet2!F23</f>
        <v>1931</v>
      </c>
      <c r="M45" s="31">
        <f t="shared" si="9"/>
        <v>8.6483687208700157</v>
      </c>
      <c r="N45" s="32">
        <v>5061</v>
      </c>
      <c r="O45" s="33">
        <f>[1]Sheet2!G40+[1]Sheet2!G39+[1]Sheet2!G38+[1]Sheet2!G24+[1]Sheet2!G23</f>
        <v>4311</v>
      </c>
      <c r="P45" s="31">
        <f t="shared" si="11"/>
        <v>17.397355601948501</v>
      </c>
      <c r="Q45" s="32">
        <v>2200</v>
      </c>
      <c r="R45" s="33">
        <f>[1]Sheet2!H40+[1]Sheet2!H39+[1]Sheet2!H38+[1]Sheet2!H24+[1]Sheet2!H23</f>
        <v>1997</v>
      </c>
      <c r="S45" s="31">
        <f t="shared" si="12"/>
        <v>10.165247871807711</v>
      </c>
      <c r="T45" s="33">
        <v>63</v>
      </c>
      <c r="U45" s="33">
        <f>[1]Sheet2!I40+[1]Sheet2!I39+[1]Sheet2!I38+[1]Sheet2!I24+[1]Sheet2!I23</f>
        <v>68</v>
      </c>
      <c r="V45" s="31">
        <f t="shared" si="13"/>
        <v>-7.3529411764705888</v>
      </c>
      <c r="W45" s="34"/>
      <c r="X45" s="35"/>
    </row>
    <row r="46" spans="1:24" s="27" customFormat="1" ht="15.75" customHeight="1" x14ac:dyDescent="0.15">
      <c r="A46" s="28" t="s">
        <v>60</v>
      </c>
      <c r="B46" s="23">
        <f t="shared" si="19"/>
        <v>86367</v>
      </c>
      <c r="C46" s="23">
        <f t="shared" si="19"/>
        <v>145799</v>
      </c>
      <c r="D46" s="24">
        <f t="shared" si="4"/>
        <v>-40.762968195940985</v>
      </c>
      <c r="E46" s="23">
        <f t="shared" ref="E46" si="30">E47+E48</f>
        <v>29743</v>
      </c>
      <c r="F46" s="23">
        <f>F47</f>
        <v>42160</v>
      </c>
      <c r="G46" s="24">
        <f t="shared" si="6"/>
        <v>-29.452087286527512</v>
      </c>
      <c r="H46" s="51">
        <v>7560</v>
      </c>
      <c r="I46" s="23">
        <f t="shared" ref="I46:U46" si="31">I47</f>
        <v>28528</v>
      </c>
      <c r="J46" s="24">
        <f t="shared" si="7"/>
        <v>-73.499719573752103</v>
      </c>
      <c r="K46" s="23">
        <v>17300</v>
      </c>
      <c r="L46" s="23">
        <f t="shared" si="31"/>
        <v>32212</v>
      </c>
      <c r="M46" s="24">
        <f t="shared" si="9"/>
        <v>-46.293306842170615</v>
      </c>
      <c r="N46" s="51">
        <v>30766</v>
      </c>
      <c r="O46" s="23">
        <f t="shared" si="31"/>
        <v>37977</v>
      </c>
      <c r="P46" s="24">
        <f t="shared" si="11"/>
        <v>-18.987808410353637</v>
      </c>
      <c r="Q46" s="51">
        <v>394</v>
      </c>
      <c r="R46" s="23">
        <f t="shared" si="31"/>
        <v>4510</v>
      </c>
      <c r="S46" s="24">
        <f t="shared" si="12"/>
        <v>-91.263858093126387</v>
      </c>
      <c r="T46" s="23">
        <v>604</v>
      </c>
      <c r="U46" s="23">
        <f t="shared" si="31"/>
        <v>412</v>
      </c>
      <c r="V46" s="24">
        <f t="shared" si="13"/>
        <v>46.601941747572816</v>
      </c>
      <c r="W46" s="25"/>
      <c r="X46" s="26"/>
    </row>
    <row r="47" spans="1:24" s="21" customFormat="1" ht="15.75" customHeight="1" x14ac:dyDescent="0.15">
      <c r="A47" s="29" t="s">
        <v>61</v>
      </c>
      <c r="B47" s="30">
        <f t="shared" si="19"/>
        <v>86367</v>
      </c>
      <c r="C47" s="30">
        <f t="shared" si="19"/>
        <v>145799</v>
      </c>
      <c r="D47" s="31">
        <f t="shared" si="4"/>
        <v>-40.762968195940985</v>
      </c>
      <c r="E47" s="33">
        <f>E22-E45</f>
        <v>29743</v>
      </c>
      <c r="F47" s="33">
        <f>[1]Sheet2!D45</f>
        <v>42160</v>
      </c>
      <c r="G47" s="31">
        <f t="shared" si="6"/>
        <v>-29.452087286527512</v>
      </c>
      <c r="H47" s="32">
        <v>7560</v>
      </c>
      <c r="I47" s="33">
        <f>[1]Sheet2!E45</f>
        <v>28528</v>
      </c>
      <c r="J47" s="31">
        <f t="shared" si="7"/>
        <v>-73.499719573752103</v>
      </c>
      <c r="K47" s="33">
        <v>17300</v>
      </c>
      <c r="L47" s="33">
        <f>[1]Sheet2!F45</f>
        <v>32212</v>
      </c>
      <c r="M47" s="31">
        <f t="shared" si="9"/>
        <v>-46.293306842170615</v>
      </c>
      <c r="N47" s="32">
        <v>30766</v>
      </c>
      <c r="O47" s="33">
        <f>[1]Sheet2!G45</f>
        <v>37977</v>
      </c>
      <c r="P47" s="31">
        <f t="shared" si="11"/>
        <v>-18.987808410353637</v>
      </c>
      <c r="Q47" s="32">
        <v>394</v>
      </c>
      <c r="R47" s="33">
        <f>[1]Sheet2!H45</f>
        <v>4510</v>
      </c>
      <c r="S47" s="31">
        <f t="shared" si="12"/>
        <v>-91.263858093126387</v>
      </c>
      <c r="T47" s="33">
        <v>604</v>
      </c>
      <c r="U47" s="33">
        <f>[1]Sheet2!I45</f>
        <v>412</v>
      </c>
      <c r="V47" s="31">
        <f t="shared" si="13"/>
        <v>46.601941747572816</v>
      </c>
      <c r="W47" s="34"/>
      <c r="X47" s="35"/>
    </row>
    <row r="48" spans="1:24" s="21" customFormat="1" ht="15.75" customHeight="1" x14ac:dyDescent="0.15">
      <c r="A48" s="29" t="s">
        <v>62</v>
      </c>
      <c r="B48" s="52">
        <v>0</v>
      </c>
      <c r="C48" s="52"/>
      <c r="D48" s="53"/>
      <c r="E48" s="54"/>
      <c r="F48" s="54"/>
      <c r="G48" s="53"/>
      <c r="H48" s="55"/>
      <c r="I48" s="54"/>
      <c r="J48" s="53"/>
      <c r="K48" s="54"/>
      <c r="L48" s="54"/>
      <c r="M48" s="53"/>
      <c r="N48" s="54"/>
      <c r="O48" s="54"/>
      <c r="P48" s="53"/>
      <c r="Q48" s="55"/>
      <c r="R48" s="54"/>
      <c r="S48" s="52"/>
      <c r="T48" s="54"/>
      <c r="U48" s="54"/>
      <c r="V48" s="52"/>
      <c r="W48" s="35"/>
      <c r="X48" s="35"/>
    </row>
    <row r="49" spans="8:20" customFormat="1" ht="30" customHeight="1" x14ac:dyDescent="0.15">
      <c r="H49" s="56"/>
      <c r="J49" s="57"/>
      <c r="M49" s="57"/>
      <c r="N49" s="56"/>
      <c r="P49" s="57"/>
      <c r="Q49" s="56"/>
      <c r="S49" s="57"/>
      <c r="T49" s="56"/>
    </row>
    <row r="50" spans="8:20" customFormat="1" x14ac:dyDescent="0.15">
      <c r="J50" s="57"/>
      <c r="M50" s="57"/>
      <c r="N50" s="56"/>
      <c r="P50" s="57"/>
      <c r="Q50" s="56"/>
      <c r="S50" s="57"/>
      <c r="T50" s="56"/>
    </row>
    <row r="51" spans="8:20" customFormat="1" x14ac:dyDescent="0.15">
      <c r="J51" s="57"/>
      <c r="M51" s="57"/>
      <c r="N51" s="56">
        <f>N50-N49</f>
        <v>0</v>
      </c>
      <c r="P51" s="57"/>
      <c r="S51" s="57"/>
    </row>
  </sheetData>
  <mergeCells count="18">
    <mergeCell ref="Q39:S39"/>
    <mergeCell ref="T39:V39"/>
    <mergeCell ref="A39:A40"/>
    <mergeCell ref="B39:D39"/>
    <mergeCell ref="E39:G39"/>
    <mergeCell ref="H39:J39"/>
    <mergeCell ref="K39:M39"/>
    <mergeCell ref="N39:P39"/>
    <mergeCell ref="A1:V1"/>
    <mergeCell ref="U2:V2"/>
    <mergeCell ref="A3:A4"/>
    <mergeCell ref="B3:D3"/>
    <mergeCell ref="E3:G3"/>
    <mergeCell ref="H3:J3"/>
    <mergeCell ref="K3:M3"/>
    <mergeCell ref="N3:P3"/>
    <mergeCell ref="Q3:R3"/>
    <mergeCell ref="T3:V3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2018-05-24T03:15:24Z</dcterms:modified>
</cp:coreProperties>
</file>